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3335" windowHeight="5880" tabRatio="492" activeTab="2"/>
  </bookViews>
  <sheets>
    <sheet name="Topanga" sheetId="1" r:id="rId1"/>
    <sheet name="prune count" sheetId="2" r:id="rId2"/>
    <sheet name="Miss Pruned" sheetId="3" r:id="rId3"/>
    <sheet name="Time with space" sheetId="5" r:id="rId4"/>
    <sheet name="Sheet1" sheetId="6" r:id="rId5"/>
  </sheets>
  <calcPr calcId="125725"/>
</workbook>
</file>

<file path=xl/calcChain.xml><?xml version="1.0" encoding="utf-8"?>
<calcChain xmlns="http://schemas.openxmlformats.org/spreadsheetml/2006/main">
  <c r="K63" i="3"/>
  <c r="K62"/>
  <c r="K50"/>
  <c r="K51"/>
  <c r="K52"/>
  <c r="K53"/>
  <c r="K54"/>
  <c r="K55"/>
  <c r="K56"/>
  <c r="K57"/>
  <c r="K58"/>
  <c r="K59"/>
  <c r="K60"/>
  <c r="K61"/>
  <c r="K49"/>
  <c r="D29" i="1"/>
  <c r="L36"/>
  <c r="K38"/>
  <c r="K36"/>
  <c r="K30"/>
  <c r="K29"/>
  <c r="L27"/>
  <c r="K27"/>
  <c r="I27"/>
  <c r="E35" i="3"/>
  <c r="F35"/>
  <c r="E32" i="2"/>
  <c r="D32"/>
  <c r="J27" i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5"/>
  <c r="J26"/>
  <c r="I26"/>
  <c r="L26" s="1"/>
  <c r="F30" i="5"/>
  <c r="F31"/>
  <c r="E34" i="3"/>
  <c r="F34"/>
  <c r="E31" i="2"/>
  <c r="D31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J24" i="1"/>
  <c r="I24"/>
  <c r="L24" s="1"/>
  <c r="F29" i="5"/>
  <c r="F33" i="3"/>
  <c r="E33"/>
  <c r="F16"/>
  <c r="F17"/>
  <c r="F21"/>
  <c r="F22"/>
  <c r="F23"/>
  <c r="F24"/>
  <c r="F25"/>
  <c r="F26"/>
  <c r="F27"/>
  <c r="F28"/>
  <c r="F29"/>
  <c r="F30"/>
  <c r="F31"/>
  <c r="F32"/>
  <c r="F11"/>
  <c r="F12"/>
  <c r="F13"/>
  <c r="F14"/>
  <c r="F15"/>
  <c r="F18"/>
  <c r="F19"/>
  <c r="F20"/>
  <c r="E11"/>
  <c r="G11" s="1"/>
  <c r="E12"/>
  <c r="G12" s="1"/>
  <c r="E13"/>
  <c r="G13" s="1"/>
  <c r="E14"/>
  <c r="G14" s="1"/>
  <c r="E15"/>
  <c r="G15" s="1"/>
  <c r="E18"/>
  <c r="E19"/>
  <c r="G19" s="1"/>
  <c r="E20"/>
  <c r="G20" s="1"/>
  <c r="E16"/>
  <c r="G16" s="1"/>
  <c r="E17"/>
  <c r="G17" s="1"/>
  <c r="E21"/>
  <c r="E22"/>
  <c r="E23"/>
  <c r="G23" s="1"/>
  <c r="E24"/>
  <c r="E25"/>
  <c r="E26"/>
  <c r="E27"/>
  <c r="G27" s="1"/>
  <c r="E28"/>
  <c r="E29"/>
  <c r="E30"/>
  <c r="G31"/>
  <c r="E32"/>
  <c r="G32" s="1"/>
  <c r="I5" i="1"/>
  <c r="J6"/>
  <c r="J7"/>
  <c r="J8"/>
  <c r="J9"/>
  <c r="J25"/>
  <c r="J10"/>
  <c r="J32"/>
  <c r="J11"/>
  <c r="J12"/>
  <c r="J13"/>
  <c r="J14"/>
  <c r="J15"/>
  <c r="J16"/>
  <c r="J17"/>
  <c r="J18"/>
  <c r="J19"/>
  <c r="J20"/>
  <c r="J21"/>
  <c r="J22"/>
  <c r="J29"/>
  <c r="J30"/>
  <c r="J23"/>
  <c r="J5"/>
  <c r="L5"/>
  <c r="I6"/>
  <c r="L6" s="1"/>
  <c r="I7"/>
  <c r="L7" s="1"/>
  <c r="I8"/>
  <c r="L8" s="1"/>
  <c r="I9"/>
  <c r="L9" s="1"/>
  <c r="I25"/>
  <c r="L25" s="1"/>
  <c r="I10"/>
  <c r="L10" s="1"/>
  <c r="I32"/>
  <c r="L32" s="1"/>
  <c r="I11"/>
  <c r="L11" s="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22"/>
  <c r="L22" s="1"/>
  <c r="I29"/>
  <c r="L29" s="1"/>
  <c r="I30"/>
  <c r="L30" s="1"/>
  <c r="I23"/>
  <c r="L23" s="1"/>
  <c r="F7" i="5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G18" i="3" l="1"/>
  <c r="G30"/>
  <c r="G26"/>
  <c r="G22"/>
  <c r="G33"/>
  <c r="G29"/>
  <c r="G25"/>
  <c r="G21"/>
  <c r="G34"/>
  <c r="G35"/>
  <c r="G28"/>
  <c r="G24"/>
</calcChain>
</file>

<file path=xl/sharedStrings.xml><?xml version="1.0" encoding="utf-8"?>
<sst xmlns="http://schemas.openxmlformats.org/spreadsheetml/2006/main" count="169" uniqueCount="76">
  <si>
    <t>DataSet</t>
  </si>
  <si>
    <t>Best of Mueen</t>
  </si>
  <si>
    <t>Lexiang</t>
  </si>
  <si>
    <t>Command</t>
  </si>
  <si>
    <t>Beef</t>
  </si>
  <si>
    <t>Trace</t>
  </si>
  <si>
    <t>GunPoint</t>
  </si>
  <si>
    <t>OSU Leaf</t>
  </si>
  <si>
    <t>Two Patterns</t>
  </si>
  <si>
    <t>Lightning 2</t>
  </si>
  <si>
    <t>Fish</t>
  </si>
  <si>
    <t>Plane</t>
  </si>
  <si>
    <t>Car</t>
  </si>
  <si>
    <t>Coffee</t>
  </si>
  <si>
    <t>Olive Oil</t>
  </si>
  <si>
    <t>CBF</t>
  </si>
  <si>
    <t>Symbols</t>
  </si>
  <si>
    <t>FaceFour</t>
  </si>
  <si>
    <t>Diatom</t>
  </si>
  <si>
    <t xml:space="preserve">shapelet_best Diatom_TRAIN 16 4 340 10 1 </t>
  </si>
  <si>
    <t xml:space="preserve">shapelet_best ECG200_TRAIN 100 2 90 10 1 </t>
  </si>
  <si>
    <t>Motes</t>
  </si>
  <si>
    <t>shapelet_best Motes_TRAIN 20 2 84 10 1</t>
  </si>
  <si>
    <t>shapelet_best TRACE_TRAIN 100 4 270 10 1</t>
  </si>
  <si>
    <t>ECG FiveDay</t>
  </si>
  <si>
    <t>ECG200</t>
  </si>
  <si>
    <t xml:space="preserve">shapelet_best ECGFiveD_TRAIN 23 2 136 10 1 </t>
  </si>
  <si>
    <t xml:space="preserve">shapelet_best Plane_TRAIN 105 7 140 10 1  </t>
  </si>
  <si>
    <t>Sony</t>
  </si>
  <si>
    <t xml:space="preserve">shapelet_best Sony_TRAIN 20 2 65 10 1 </t>
  </si>
  <si>
    <t>Haptics</t>
  </si>
  <si>
    <t>shapelet_best Haptics45_Down_TRAIN 69 2 300 10 1</t>
  </si>
  <si>
    <t>shapelet_best FISH_TRAIN 175 7 460 10 10</t>
  </si>
  <si>
    <t>Pruned</t>
  </si>
  <si>
    <t xml:space="preserve">shapelet_best Beef_TRAIN 30 5 450 10 1 </t>
  </si>
  <si>
    <t xml:space="preserve">shapelet_best Lighting2_TRAIN 60 2 630 10 10 </t>
  </si>
  <si>
    <t>shapelet_best OSULeaf_TRAIN 200 6 420 10 10</t>
  </si>
  <si>
    <t>ItalyPowerDemand</t>
  </si>
  <si>
    <t xml:space="preserve">shapelet_best ItalyPowerDemand_TRAIN 67 2 24 10 1 </t>
  </si>
  <si>
    <t>Chlorine</t>
  </si>
  <si>
    <t xml:space="preserve">shapelet_best Chlorine_TRAIN 467 3 160 10 10 </t>
  </si>
  <si>
    <t xml:space="preserve">shapelet_best Symbols_TRAIN 25 6 390 10 1 </t>
  </si>
  <si>
    <t>Wafer</t>
  </si>
  <si>
    <t xml:space="preserve">shapelet_best wafer_TRAIN 1000 2 150 10 10 </t>
  </si>
  <si>
    <t>TwoPat</t>
  </si>
  <si>
    <t>Time with space</t>
  </si>
  <si>
    <t>Sum of bound computation time</t>
  </si>
  <si>
    <t>Space + Bound but no pruning</t>
  </si>
  <si>
    <t>Speedup for both method</t>
  </si>
  <si>
    <t>Speedup for only space</t>
  </si>
  <si>
    <t>Cricket</t>
  </si>
  <si>
    <t>ppercentage</t>
  </si>
  <si>
    <t>total pruned</t>
  </si>
  <si>
    <t>total missed</t>
  </si>
  <si>
    <t>total candidate</t>
  </si>
  <si>
    <t>Number of classes</t>
  </si>
  <si>
    <t>classes</t>
  </si>
  <si>
    <t>Arrowhead</t>
  </si>
  <si>
    <t>BirdSong</t>
  </si>
  <si>
    <t>Only Prun</t>
  </si>
  <si>
    <t>Speedup for only prun</t>
  </si>
  <si>
    <t xml:space="preserve">shapelet_best Two_Patterns_TRAIN 1000 4 120 10 10 </t>
  </si>
  <si>
    <t>shapelet_onlyprun nw_pad_TRAIN 9 2 300 10 1</t>
  </si>
  <si>
    <t>shapelet_onlyprun Gun_Point_TRAIN 50 2 140 10 1</t>
  </si>
  <si>
    <t>shapelet_onlyprun FaceFour_TRAIN 24 4 340 10 1</t>
  </si>
  <si>
    <t>shapelet_onlyprun CBF_TRAIN 30 3 120 10 1</t>
  </si>
  <si>
    <t>shapelet_onlyprun OliveOil_TRAIN 30 4 560 10 1</t>
  </si>
  <si>
    <t xml:space="preserve">shapelet_onlyprun Coffee_TRAIN 28 2 280 10 1 </t>
  </si>
  <si>
    <t>shapelet_onlyprun Lighting2_TRAIN 60 2 630 10 10</t>
  </si>
  <si>
    <t>shapelet_best.exe arrowhead_train.txt 36 3 100 10 1</t>
  </si>
  <si>
    <t>shapelet_best.exe Car_TRAIN 60 4 570 10 1</t>
  </si>
  <si>
    <t>Power Outage !!!!</t>
  </si>
  <si>
    <t>Avg</t>
  </si>
  <si>
    <t>Std</t>
  </si>
  <si>
    <t>Error in optimum gap</t>
  </si>
  <si>
    <t>Error in optimum information gain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</si>
</sst>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0" xfId="0" applyFont="1"/>
    <xf numFmtId="0" fontId="0" fillId="2" borderId="0" xfId="0" applyFill="1"/>
    <xf numFmtId="0" fontId="1" fillId="0" borderId="0" xfId="0" applyFont="1"/>
    <xf numFmtId="0" fontId="2" fillId="0" borderId="0" xfId="0" applyFont="1"/>
    <xf numFmtId="2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8"/>
  <sheetViews>
    <sheetView workbookViewId="0">
      <selection activeCell="D25" sqref="D25"/>
    </sheetView>
  </sheetViews>
  <sheetFormatPr defaultRowHeight="15"/>
  <cols>
    <col min="1" max="1" width="23.28515625" customWidth="1"/>
    <col min="2" max="2" width="32" customWidth="1"/>
    <col min="3" max="3" width="36.28515625" customWidth="1"/>
    <col min="4" max="4" width="23.140625" customWidth="1"/>
    <col min="6" max="7" width="20.85546875" customWidth="1"/>
    <col min="8" max="8" width="32.42578125" customWidth="1"/>
    <col min="9" max="12" width="24.28515625" customWidth="1"/>
    <col min="13" max="13" width="27" customWidth="1"/>
  </cols>
  <sheetData>
    <row r="4" spans="1:15">
      <c r="A4" t="s">
        <v>3</v>
      </c>
      <c r="C4" t="s">
        <v>0</v>
      </c>
      <c r="D4" t="s">
        <v>2</v>
      </c>
      <c r="F4" t="s">
        <v>1</v>
      </c>
      <c r="G4" t="s">
        <v>59</v>
      </c>
      <c r="H4" t="s">
        <v>47</v>
      </c>
      <c r="I4" t="s">
        <v>45</v>
      </c>
      <c r="J4" t="s">
        <v>48</v>
      </c>
      <c r="K4" t="s">
        <v>60</v>
      </c>
      <c r="L4" t="s">
        <v>49</v>
      </c>
      <c r="M4" t="s">
        <v>46</v>
      </c>
    </row>
    <row r="5" spans="1:15">
      <c r="A5" t="s">
        <v>65</v>
      </c>
      <c r="C5" t="s">
        <v>15</v>
      </c>
      <c r="D5">
        <v>258</v>
      </c>
      <c r="F5">
        <v>71.533000000000001</v>
      </c>
      <c r="G5">
        <v>120.238</v>
      </c>
      <c r="H5">
        <v>89.182000000000002</v>
      </c>
      <c r="I5">
        <f>H5-M5</f>
        <v>63.847999999999999</v>
      </c>
      <c r="J5">
        <f>D5/F5</f>
        <v>3.6067269651769114</v>
      </c>
      <c r="K5">
        <f>D5/G5</f>
        <v>2.1457442738568506</v>
      </c>
      <c r="L5">
        <f>D5/I5</f>
        <v>4.0408470116526756</v>
      </c>
      <c r="M5">
        <v>25.334000000000003</v>
      </c>
    </row>
    <row r="6" spans="1:15">
      <c r="A6" t="s">
        <v>64</v>
      </c>
      <c r="C6" t="s">
        <v>17</v>
      </c>
      <c r="D6">
        <v>9123</v>
      </c>
      <c r="F6">
        <v>685.81600000000003</v>
      </c>
      <c r="G6">
        <v>2599.009</v>
      </c>
      <c r="H6">
        <v>1132.222</v>
      </c>
      <c r="I6">
        <f t="shared" ref="I6:I24" si="0">H6-M6</f>
        <v>980.82600000000002</v>
      </c>
      <c r="J6">
        <f t="shared" ref="J6:J24" si="1">D6/F6</f>
        <v>13.302401810398123</v>
      </c>
      <c r="K6">
        <f t="shared" ref="K6:K30" si="2">D6/G6</f>
        <v>3.5101840740066694</v>
      </c>
      <c r="L6">
        <f t="shared" ref="L6:L24" si="3">D6/I6</f>
        <v>9.3013439692667195</v>
      </c>
      <c r="M6">
        <v>151.39600000000002</v>
      </c>
    </row>
    <row r="7" spans="1:15">
      <c r="A7" t="s">
        <v>23</v>
      </c>
      <c r="C7" t="s">
        <v>5</v>
      </c>
      <c r="D7">
        <v>41679</v>
      </c>
      <c r="F7">
        <v>4147.2560000000003</v>
      </c>
      <c r="G7">
        <v>20268.487000000001</v>
      </c>
      <c r="H7">
        <v>10843.495999999999</v>
      </c>
      <c r="I7">
        <f t="shared" si="0"/>
        <v>8448.6039999999994</v>
      </c>
      <c r="J7">
        <f t="shared" si="1"/>
        <v>10.049777491430477</v>
      </c>
      <c r="K7">
        <f t="shared" si="2"/>
        <v>2.0563449062576797</v>
      </c>
      <c r="L7">
        <f t="shared" si="3"/>
        <v>4.9332410419520203</v>
      </c>
      <c r="M7">
        <v>2394.8920000000003</v>
      </c>
    </row>
    <row r="8" spans="1:15">
      <c r="A8" t="s">
        <v>63</v>
      </c>
      <c r="C8" t="s">
        <v>6</v>
      </c>
      <c r="D8">
        <v>311</v>
      </c>
      <c r="F8">
        <v>204.63499999999999</v>
      </c>
      <c r="G8">
        <v>410.61399999999998</v>
      </c>
      <c r="H8">
        <v>320.08600000000001</v>
      </c>
      <c r="I8">
        <f t="shared" si="0"/>
        <v>229.44300000000001</v>
      </c>
      <c r="J8">
        <f t="shared" si="1"/>
        <v>1.519779118919051</v>
      </c>
      <c r="K8">
        <f t="shared" si="2"/>
        <v>0.75740232919481565</v>
      </c>
      <c r="L8">
        <f t="shared" si="3"/>
        <v>1.3554564750286562</v>
      </c>
      <c r="M8">
        <v>90.643000000000001</v>
      </c>
    </row>
    <row r="9" spans="1:15">
      <c r="A9" t="s">
        <v>36</v>
      </c>
      <c r="C9" t="s">
        <v>7</v>
      </c>
      <c r="D9">
        <v>100798</v>
      </c>
      <c r="F9">
        <v>15278.22</v>
      </c>
      <c r="G9">
        <v>50996.427000000003</v>
      </c>
      <c r="H9" s="7">
        <v>19837.650000000001</v>
      </c>
      <c r="I9" s="5">
        <f t="shared" si="0"/>
        <v>14395.867000000002</v>
      </c>
      <c r="J9">
        <f t="shared" si="1"/>
        <v>6.5974963051978568</v>
      </c>
      <c r="K9">
        <f t="shared" si="2"/>
        <v>1.9765698487072436</v>
      </c>
      <c r="L9">
        <f t="shared" si="3"/>
        <v>7.0018707452632052</v>
      </c>
      <c r="M9">
        <v>5441.7829999999994</v>
      </c>
    </row>
    <row r="10" spans="1:15">
      <c r="A10" t="s">
        <v>20</v>
      </c>
      <c r="C10" t="s">
        <v>25</v>
      </c>
      <c r="D10">
        <v>2160</v>
      </c>
      <c r="F10">
        <v>469.54300000000001</v>
      </c>
      <c r="G10">
        <v>569.64599999999996</v>
      </c>
      <c r="H10">
        <v>473.89499999999998</v>
      </c>
      <c r="I10">
        <f t="shared" si="0"/>
        <v>282.46399999999994</v>
      </c>
      <c r="J10">
        <f t="shared" si="1"/>
        <v>4.600217658446617</v>
      </c>
      <c r="K10">
        <f t="shared" si="2"/>
        <v>3.7918286093468576</v>
      </c>
      <c r="L10">
        <f t="shared" si="3"/>
        <v>7.6469921830746586</v>
      </c>
      <c r="M10">
        <v>191.43100000000001</v>
      </c>
    </row>
    <row r="11" spans="1:15">
      <c r="A11" s="1" t="s">
        <v>27</v>
      </c>
      <c r="B11" s="1"/>
      <c r="C11" t="s">
        <v>11</v>
      </c>
      <c r="D11" s="1">
        <v>13956</v>
      </c>
      <c r="F11" s="1">
        <v>657.673</v>
      </c>
      <c r="G11" s="1">
        <v>3120.8530000000001</v>
      </c>
      <c r="H11" s="1">
        <v>2329.5569999999998</v>
      </c>
      <c r="I11">
        <f t="shared" si="0"/>
        <v>1489.8449999999998</v>
      </c>
      <c r="J11">
        <f t="shared" si="1"/>
        <v>21.220272080502014</v>
      </c>
      <c r="K11">
        <f t="shared" si="2"/>
        <v>4.4718543295695117</v>
      </c>
      <c r="L11">
        <f t="shared" si="3"/>
        <v>9.3674174159056829</v>
      </c>
      <c r="M11" s="1">
        <v>839.71199999999999</v>
      </c>
      <c r="N11" s="1"/>
      <c r="O11" s="1"/>
    </row>
    <row r="12" spans="1:15">
      <c r="A12" s="1" t="s">
        <v>70</v>
      </c>
      <c r="B12" s="1"/>
      <c r="C12" t="s">
        <v>12</v>
      </c>
      <c r="D12" s="1">
        <v>7380</v>
      </c>
      <c r="F12" s="1">
        <v>1940.2670000000001</v>
      </c>
      <c r="G12" s="6">
        <v>3426.29</v>
      </c>
      <c r="H12" s="1">
        <v>3310.9789999999998</v>
      </c>
      <c r="I12">
        <f t="shared" si="0"/>
        <v>2940.5619999999999</v>
      </c>
      <c r="J12">
        <f t="shared" si="1"/>
        <v>3.8036002261544417</v>
      </c>
      <c r="K12">
        <f t="shared" si="2"/>
        <v>2.1539332630921493</v>
      </c>
      <c r="L12">
        <f t="shared" si="3"/>
        <v>2.5097243316073596</v>
      </c>
      <c r="M12" s="1">
        <v>370.41700000000003</v>
      </c>
    </row>
    <row r="13" spans="1:15">
      <c r="A13" s="1" t="s">
        <v>67</v>
      </c>
      <c r="B13" s="1"/>
      <c r="C13" t="s">
        <v>13</v>
      </c>
      <c r="D13" s="1">
        <v>2420</v>
      </c>
      <c r="F13" s="1">
        <v>549.84</v>
      </c>
      <c r="G13" s="1">
        <v>1140.4490000000001</v>
      </c>
      <c r="H13" s="1">
        <v>569.03599999999994</v>
      </c>
      <c r="I13">
        <f t="shared" si="0"/>
        <v>498.72199999999998</v>
      </c>
      <c r="J13">
        <f t="shared" si="1"/>
        <v>4.4012803724719918</v>
      </c>
      <c r="K13">
        <f t="shared" si="2"/>
        <v>2.1219712586884638</v>
      </c>
      <c r="L13">
        <f t="shared" si="3"/>
        <v>4.8524027414070368</v>
      </c>
      <c r="M13" s="1">
        <v>70.313999999999993</v>
      </c>
    </row>
    <row r="14" spans="1:15">
      <c r="A14" s="1" t="s">
        <v>66</v>
      </c>
      <c r="B14" s="1"/>
      <c r="C14" t="s">
        <v>14</v>
      </c>
      <c r="D14" s="1">
        <v>26350</v>
      </c>
      <c r="F14" s="1">
        <v>4738.4750000000004</v>
      </c>
      <c r="G14" s="1">
        <v>22878.011999999999</v>
      </c>
      <c r="H14" s="1">
        <v>7029.2950000000001</v>
      </c>
      <c r="I14">
        <f t="shared" si="0"/>
        <v>6344.5590000000002</v>
      </c>
      <c r="J14">
        <f t="shared" si="1"/>
        <v>5.5608608254765501</v>
      </c>
      <c r="K14">
        <f t="shared" si="2"/>
        <v>1.1517609134919591</v>
      </c>
      <c r="L14">
        <f t="shared" si="3"/>
        <v>4.1531649402267359</v>
      </c>
      <c r="M14" s="1">
        <v>684.7360000000001</v>
      </c>
    </row>
    <row r="15" spans="1:15">
      <c r="A15" s="1" t="s">
        <v>34</v>
      </c>
      <c r="B15" s="1"/>
      <c r="C15" t="s">
        <v>4</v>
      </c>
      <c r="D15" s="1">
        <v>39401</v>
      </c>
      <c r="F15" s="1">
        <v>2660.6350000000002</v>
      </c>
      <c r="G15" s="1">
        <v>13406.14</v>
      </c>
      <c r="H15" s="1">
        <v>4765.5469999999996</v>
      </c>
      <c r="I15">
        <f t="shared" si="0"/>
        <v>4136.0409999999993</v>
      </c>
      <c r="J15">
        <f t="shared" si="1"/>
        <v>14.80887081467394</v>
      </c>
      <c r="K15">
        <f t="shared" si="2"/>
        <v>2.9390264460911197</v>
      </c>
      <c r="L15">
        <f t="shared" si="3"/>
        <v>9.5262595317599619</v>
      </c>
      <c r="M15" s="1">
        <v>629.50600000000009</v>
      </c>
    </row>
    <row r="16" spans="1:15">
      <c r="A16" t="s">
        <v>41</v>
      </c>
      <c r="C16" t="s">
        <v>16</v>
      </c>
      <c r="D16" s="3">
        <v>21298</v>
      </c>
      <c r="F16">
        <v>783.16200000000003</v>
      </c>
      <c r="G16">
        <v>4832.4880000000003</v>
      </c>
      <c r="H16">
        <v>1903.2529999999999</v>
      </c>
      <c r="I16">
        <f t="shared" si="0"/>
        <v>1665.9739999999999</v>
      </c>
      <c r="J16">
        <f t="shared" si="1"/>
        <v>27.194884327891291</v>
      </c>
      <c r="K16">
        <f t="shared" si="2"/>
        <v>4.407253572073019</v>
      </c>
      <c r="L16">
        <f t="shared" si="3"/>
        <v>12.784113077394966</v>
      </c>
      <c r="M16">
        <v>237.279</v>
      </c>
    </row>
    <row r="17" spans="1:13">
      <c r="A17" t="s">
        <v>19</v>
      </c>
      <c r="C17" t="s">
        <v>18</v>
      </c>
      <c r="D17">
        <v>2046</v>
      </c>
      <c r="F17">
        <v>164.63300000000001</v>
      </c>
      <c r="G17">
        <v>1087.3989999999999</v>
      </c>
      <c r="H17">
        <v>476.69499999999999</v>
      </c>
      <c r="I17">
        <f t="shared" si="0"/>
        <v>416</v>
      </c>
      <c r="J17">
        <f t="shared" si="1"/>
        <v>12.427642088767136</v>
      </c>
      <c r="K17">
        <f t="shared" si="2"/>
        <v>1.8815540569744871</v>
      </c>
      <c r="L17">
        <f t="shared" si="3"/>
        <v>4.9182692307692308</v>
      </c>
      <c r="M17">
        <v>60.695</v>
      </c>
    </row>
    <row r="18" spans="1:13">
      <c r="A18" t="s">
        <v>22</v>
      </c>
      <c r="C18" t="s">
        <v>21</v>
      </c>
      <c r="D18" s="1">
        <v>17</v>
      </c>
      <c r="F18">
        <v>6.1989999999999998</v>
      </c>
      <c r="G18">
        <v>9.2729999999999997</v>
      </c>
      <c r="H18">
        <v>8.0190000000000001</v>
      </c>
      <c r="I18">
        <f t="shared" si="0"/>
        <v>5.4050000000000002</v>
      </c>
      <c r="J18">
        <f t="shared" si="1"/>
        <v>2.742377802871431</v>
      </c>
      <c r="K18">
        <f t="shared" si="2"/>
        <v>1.8332794133505879</v>
      </c>
      <c r="L18">
        <f t="shared" si="3"/>
        <v>3.1452358926919519</v>
      </c>
      <c r="M18">
        <v>2.6139999999999999</v>
      </c>
    </row>
    <row r="19" spans="1:13">
      <c r="A19" t="s">
        <v>26</v>
      </c>
      <c r="C19" t="s">
        <v>24</v>
      </c>
      <c r="D19">
        <v>62</v>
      </c>
      <c r="F19">
        <v>43.701000000000001</v>
      </c>
      <c r="G19">
        <v>60.627000000000002</v>
      </c>
      <c r="H19">
        <v>43.131999999999998</v>
      </c>
      <c r="I19">
        <f t="shared" si="0"/>
        <v>33.308999999999997</v>
      </c>
      <c r="J19">
        <f t="shared" si="1"/>
        <v>1.4187318368000732</v>
      </c>
      <c r="K19">
        <f t="shared" si="2"/>
        <v>1.0226466755735892</v>
      </c>
      <c r="L19">
        <f t="shared" si="3"/>
        <v>1.8613587919181003</v>
      </c>
      <c r="M19">
        <v>9.8230000000000004</v>
      </c>
    </row>
    <row r="20" spans="1:13">
      <c r="A20" t="s">
        <v>29</v>
      </c>
      <c r="C20" t="s">
        <v>28</v>
      </c>
      <c r="D20">
        <v>22</v>
      </c>
      <c r="F20">
        <v>4.3010000000000002</v>
      </c>
      <c r="G20">
        <v>5.1109999999999998</v>
      </c>
      <c r="H20">
        <v>4.3360000000000003</v>
      </c>
      <c r="I20">
        <f t="shared" si="0"/>
        <v>2.9970000000000003</v>
      </c>
      <c r="J20">
        <f t="shared" si="1"/>
        <v>5.1150895140664963</v>
      </c>
      <c r="K20">
        <f t="shared" si="2"/>
        <v>4.3044414009000196</v>
      </c>
      <c r="L20">
        <f t="shared" si="3"/>
        <v>7.3406740073406729</v>
      </c>
      <c r="M20">
        <v>1.339</v>
      </c>
    </row>
    <row r="21" spans="1:13">
      <c r="A21" t="s">
        <v>31</v>
      </c>
      <c r="C21" t="s">
        <v>30</v>
      </c>
      <c r="D21">
        <v>46807</v>
      </c>
      <c r="F21">
        <v>8236.0329999999994</v>
      </c>
      <c r="G21">
        <v>24907.146000000001</v>
      </c>
      <c r="H21">
        <v>10858.505999999999</v>
      </c>
      <c r="I21">
        <f t="shared" si="0"/>
        <v>9324.226999999999</v>
      </c>
      <c r="J21">
        <f t="shared" si="1"/>
        <v>5.6831972382820712</v>
      </c>
      <c r="K21">
        <f t="shared" si="2"/>
        <v>1.8792598718456142</v>
      </c>
      <c r="L21">
        <f t="shared" si="3"/>
        <v>5.0199335558861886</v>
      </c>
      <c r="M21">
        <v>1534.279</v>
      </c>
    </row>
    <row r="22" spans="1:13">
      <c r="A22" t="s">
        <v>38</v>
      </c>
      <c r="C22" t="s">
        <v>37</v>
      </c>
      <c r="D22">
        <v>6</v>
      </c>
      <c r="F22">
        <v>2.1160000000000001</v>
      </c>
      <c r="G22">
        <v>2.1429999999999998</v>
      </c>
      <c r="H22">
        <v>2.125</v>
      </c>
      <c r="I22">
        <f t="shared" si="0"/>
        <v>1.06</v>
      </c>
      <c r="J22">
        <f t="shared" si="1"/>
        <v>2.8355387523629489</v>
      </c>
      <c r="K22">
        <f t="shared" si="2"/>
        <v>2.7998133457769483</v>
      </c>
      <c r="L22">
        <f t="shared" si="3"/>
        <v>5.6603773584905657</v>
      </c>
      <c r="M22">
        <v>1.0649999999999999</v>
      </c>
    </row>
    <row r="23" spans="1:13">
      <c r="A23" t="s">
        <v>61</v>
      </c>
      <c r="C23" t="s">
        <v>44</v>
      </c>
      <c r="D23">
        <v>232523</v>
      </c>
      <c r="F23">
        <v>85290.308000000005</v>
      </c>
      <c r="G23">
        <v>92214.237999999998</v>
      </c>
      <c r="H23">
        <v>85237.126999999993</v>
      </c>
      <c r="I23">
        <f t="shared" si="0"/>
        <v>18146.020999999979</v>
      </c>
      <c r="J23">
        <f t="shared" si="1"/>
        <v>2.7262534917800973</v>
      </c>
      <c r="K23">
        <f t="shared" si="2"/>
        <v>2.5215520405861835</v>
      </c>
      <c r="L23">
        <f t="shared" si="3"/>
        <v>12.813993767559305</v>
      </c>
      <c r="M23">
        <v>67091.106000000014</v>
      </c>
    </row>
    <row r="24" spans="1:13">
      <c r="A24" t="s">
        <v>62</v>
      </c>
      <c r="C24" t="s">
        <v>50</v>
      </c>
      <c r="D24">
        <v>524</v>
      </c>
      <c r="F24">
        <v>66.186000000000007</v>
      </c>
      <c r="G24">
        <v>149.40299999999999</v>
      </c>
      <c r="H24">
        <v>67.334000000000003</v>
      </c>
      <c r="I24">
        <f t="shared" si="0"/>
        <v>61.004000000000005</v>
      </c>
      <c r="J24">
        <f t="shared" si="1"/>
        <v>7.9170821623908374</v>
      </c>
      <c r="K24">
        <f t="shared" si="2"/>
        <v>3.5072923569138506</v>
      </c>
      <c r="L24">
        <f t="shared" si="3"/>
        <v>8.5896006819224962</v>
      </c>
      <c r="M24">
        <v>6.33</v>
      </c>
    </row>
    <row r="25" spans="1:13">
      <c r="A25" t="s">
        <v>35</v>
      </c>
      <c r="C25" t="s">
        <v>9</v>
      </c>
      <c r="D25">
        <v>54238</v>
      </c>
      <c r="F25">
        <v>4032.0210000000002</v>
      </c>
      <c r="G25">
        <v>15084.773999999999</v>
      </c>
      <c r="H25">
        <v>4226.5150000000003</v>
      </c>
      <c r="I25">
        <f>H25-M25</f>
        <v>3874.6490000000003</v>
      </c>
      <c r="J25">
        <f>D25/F25</f>
        <v>13.451814859099196</v>
      </c>
      <c r="K25">
        <f t="shared" si="2"/>
        <v>3.5955460784497006</v>
      </c>
      <c r="L25">
        <f>D25/I25</f>
        <v>13.998171189183845</v>
      </c>
      <c r="M25">
        <v>351.86599999999999</v>
      </c>
    </row>
    <row r="26" spans="1:13">
      <c r="A26" t="s">
        <v>68</v>
      </c>
      <c r="C26" t="s">
        <v>58</v>
      </c>
      <c r="D26">
        <v>2819</v>
      </c>
      <c r="F26">
        <v>316.31900000000002</v>
      </c>
      <c r="G26">
        <v>682.74800000000005</v>
      </c>
      <c r="H26">
        <v>321.59500000000003</v>
      </c>
      <c r="I26">
        <f>H26-M26</f>
        <v>305.625</v>
      </c>
      <c r="J26">
        <f>D26/F26</f>
        <v>8.9118895798228994</v>
      </c>
      <c r="K26">
        <f t="shared" si="2"/>
        <v>4.1289026112123359</v>
      </c>
      <c r="L26">
        <f>D26/I26</f>
        <v>9.2237218813905937</v>
      </c>
      <c r="M26">
        <v>15.97</v>
      </c>
    </row>
    <row r="27" spans="1:13">
      <c r="A27" t="s">
        <v>69</v>
      </c>
      <c r="C27" t="s">
        <v>57</v>
      </c>
      <c r="D27">
        <v>16617</v>
      </c>
      <c r="F27">
        <v>3956.2</v>
      </c>
      <c r="G27">
        <v>22759.672999999999</v>
      </c>
      <c r="H27">
        <v>7305.9650000000001</v>
      </c>
      <c r="I27">
        <f>H27-M27</f>
        <v>6488.165</v>
      </c>
      <c r="J27">
        <f>D27/F27</f>
        <v>4.2002426570951927</v>
      </c>
      <c r="K27">
        <f t="shared" si="2"/>
        <v>0.73010715048498287</v>
      </c>
      <c r="L27">
        <f>D27/I27</f>
        <v>2.5611247556127195</v>
      </c>
      <c r="M27">
        <v>817.80000000000007</v>
      </c>
    </row>
    <row r="29" spans="1:13">
      <c r="A29" t="s">
        <v>40</v>
      </c>
      <c r="C29" t="s">
        <v>39</v>
      </c>
      <c r="D29">
        <f>36000*7</f>
        <v>252000</v>
      </c>
      <c r="F29">
        <v>35491.262000000002</v>
      </c>
      <c r="G29">
        <v>44171.453000000001</v>
      </c>
      <c r="H29">
        <v>35462.578999999998</v>
      </c>
      <c r="I29">
        <f>H29-M29</f>
        <v>14923.877999999993</v>
      </c>
      <c r="J29">
        <f>D29/F29</f>
        <v>7.1003392327948207</v>
      </c>
      <c r="K29">
        <f t="shared" si="2"/>
        <v>5.7050421230200419</v>
      </c>
      <c r="L29">
        <f>D29/I29</f>
        <v>16.885691507261058</v>
      </c>
      <c r="M29">
        <v>20538.701000000005</v>
      </c>
    </row>
    <row r="30" spans="1:13">
      <c r="A30" t="s">
        <v>43</v>
      </c>
      <c r="C30" t="s">
        <v>42</v>
      </c>
      <c r="D30">
        <v>10047</v>
      </c>
      <c r="F30">
        <v>45835.178999999996</v>
      </c>
      <c r="G30" s="6">
        <v>61324</v>
      </c>
      <c r="H30">
        <v>56296.680999999997</v>
      </c>
      <c r="I30">
        <f>H30-M30</f>
        <v>15262.664999999994</v>
      </c>
      <c r="J30">
        <f>D30/F30</f>
        <v>0.21919844580513148</v>
      </c>
      <c r="K30">
        <f t="shared" si="2"/>
        <v>0.16383471397821409</v>
      </c>
      <c r="L30">
        <f>D30/I30</f>
        <v>0.65827298181543026</v>
      </c>
      <c r="M30">
        <v>41034.016000000003</v>
      </c>
    </row>
    <row r="32" spans="1:13">
      <c r="A32" t="s">
        <v>32</v>
      </c>
      <c r="C32" t="s">
        <v>10</v>
      </c>
      <c r="D32">
        <v>144812</v>
      </c>
      <c r="F32">
        <v>14588.338</v>
      </c>
      <c r="G32">
        <v>50225.427000000003</v>
      </c>
      <c r="H32" t="s">
        <v>71</v>
      </c>
      <c r="I32" t="e">
        <f>H32-M32</f>
        <v>#VALUE!</v>
      </c>
      <c r="J32">
        <f>D32/F32</f>
        <v>9.9265591460795601</v>
      </c>
      <c r="L32" t="e">
        <f>D32/I32</f>
        <v>#VALUE!</v>
      </c>
      <c r="M32">
        <v>0</v>
      </c>
    </row>
    <row r="36" spans="11:12">
      <c r="K36">
        <f>G30/D30</f>
        <v>6.1037125510102515</v>
      </c>
      <c r="L36">
        <f>I30/D30</f>
        <v>1.5191266049567029</v>
      </c>
    </row>
    <row r="38" spans="11:12">
      <c r="K38">
        <f>G27/D27</f>
        <v>1.3696619726785821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CM32"/>
  <sheetViews>
    <sheetView workbookViewId="0">
      <selection activeCell="O29" sqref="O29"/>
    </sheetView>
  </sheetViews>
  <sheetFormatPr defaultRowHeight="15"/>
  <cols>
    <col min="3" max="3" width="10.140625" customWidth="1"/>
  </cols>
  <sheetData>
    <row r="6" spans="3:32">
      <c r="C6" t="s">
        <v>0</v>
      </c>
      <c r="D6" t="s">
        <v>54</v>
      </c>
      <c r="E6" t="s">
        <v>52</v>
      </c>
      <c r="G6" t="s">
        <v>33</v>
      </c>
    </row>
    <row r="7" spans="3:32">
      <c r="C7" t="s">
        <v>15</v>
      </c>
      <c r="D7">
        <f>G7+I7+K7+M7+O7+Q7+S7+U7+W7+Y7+AA7+AC7</f>
        <v>340992</v>
      </c>
      <c r="E7">
        <f t="shared" ref="E7:E10" si="0">H7+J7+L7+N7+P7+R7+T7+V7+X7+Z7+AB7+AD7</f>
        <v>64376</v>
      </c>
      <c r="G7">
        <v>213120</v>
      </c>
      <c r="H7">
        <v>60880</v>
      </c>
      <c r="I7">
        <v>127872</v>
      </c>
      <c r="J7">
        <v>3496</v>
      </c>
    </row>
    <row r="8" spans="3:32">
      <c r="C8" t="s">
        <v>17</v>
      </c>
      <c r="D8">
        <f>G8+I8+K8+M8+O8+Q8+S8+U8+W8+Y8+AA8+AC8</f>
        <v>2796288</v>
      </c>
      <c r="E8">
        <f t="shared" si="0"/>
        <v>788762</v>
      </c>
      <c r="G8">
        <v>1398144</v>
      </c>
      <c r="H8">
        <v>766805</v>
      </c>
      <c r="I8">
        <v>757328</v>
      </c>
      <c r="J8">
        <v>10191</v>
      </c>
      <c r="K8">
        <v>640816</v>
      </c>
      <c r="L8">
        <v>11766</v>
      </c>
    </row>
    <row r="9" spans="3:32">
      <c r="C9" t="s">
        <v>5</v>
      </c>
      <c r="D9">
        <f>G9+I9+K9+M9+O9+Q9+S9+U9+W9+Y9+AA9+AC9</f>
        <v>7099200</v>
      </c>
      <c r="E9">
        <f t="shared" si="0"/>
        <v>3562636</v>
      </c>
      <c r="G9">
        <v>3549600</v>
      </c>
      <c r="H9">
        <v>3387528</v>
      </c>
      <c r="I9">
        <v>1703808</v>
      </c>
      <c r="J9">
        <v>112760</v>
      </c>
      <c r="K9">
        <v>1845792</v>
      </c>
      <c r="L9">
        <v>62348</v>
      </c>
    </row>
    <row r="10" spans="3:32">
      <c r="C10" t="s">
        <v>6</v>
      </c>
      <c r="D10">
        <f>G10+I10+K10+M10+O10+Q10+S10+U10+W10+Y10+AA10+AC10</f>
        <v>497800</v>
      </c>
      <c r="E10">
        <f t="shared" si="0"/>
        <v>215109</v>
      </c>
      <c r="G10">
        <v>497800</v>
      </c>
      <c r="H10">
        <v>215109</v>
      </c>
    </row>
    <row r="11" spans="3:32">
      <c r="C11" t="s">
        <v>7</v>
      </c>
      <c r="D11">
        <f>G11+I11+K11+M11+O11+Q11+S11+U11+W11+Y11+AA11+AC11</f>
        <v>6208524</v>
      </c>
      <c r="E11">
        <f>H11+J11+L11+N11+P11+R11+T11+V11+X11+Z11+AB11+AD11</f>
        <v>2801598</v>
      </c>
      <c r="G11">
        <v>1789200</v>
      </c>
      <c r="H11">
        <v>682723</v>
      </c>
      <c r="I11">
        <v>769356</v>
      </c>
      <c r="J11">
        <v>439162</v>
      </c>
      <c r="K11">
        <v>509922</v>
      </c>
      <c r="L11">
        <v>231611</v>
      </c>
      <c r="M11">
        <v>259434</v>
      </c>
      <c r="N11">
        <v>167267</v>
      </c>
      <c r="O11">
        <v>17892</v>
      </c>
      <c r="P11">
        <v>0</v>
      </c>
      <c r="Q11">
        <v>1019844</v>
      </c>
      <c r="R11">
        <v>418491</v>
      </c>
      <c r="S11">
        <v>313110</v>
      </c>
      <c r="T11">
        <v>104422</v>
      </c>
      <c r="U11">
        <v>706734</v>
      </c>
      <c r="V11">
        <v>346106</v>
      </c>
      <c r="W11">
        <v>384678</v>
      </c>
      <c r="X11">
        <v>187878</v>
      </c>
      <c r="Y11">
        <v>71568</v>
      </c>
      <c r="Z11">
        <v>27297</v>
      </c>
      <c r="AA11">
        <v>322056</v>
      </c>
      <c r="AB11">
        <v>180919</v>
      </c>
      <c r="AC11">
        <v>44730</v>
      </c>
      <c r="AD11">
        <v>15722</v>
      </c>
    </row>
    <row r="12" spans="3:32">
      <c r="C12" t="s">
        <v>8</v>
      </c>
      <c r="D12">
        <f t="shared" ref="D12:D32" si="1">G12+I12+K12+M12+O12+Q12+S12+U12+W12+Y12+AA12+AC12</f>
        <v>2532096</v>
      </c>
      <c r="E12">
        <f t="shared" ref="E12:E32" si="2">H12+J12+L12+N12+P12+R12+T12+V12+X12+Z12+AB12+AD12</f>
        <v>33108</v>
      </c>
      <c r="G12">
        <v>768000</v>
      </c>
      <c r="H12">
        <v>2731</v>
      </c>
      <c r="I12">
        <v>569088</v>
      </c>
      <c r="J12">
        <v>2144</v>
      </c>
      <c r="K12">
        <v>392448</v>
      </c>
      <c r="L12">
        <v>1033</v>
      </c>
      <c r="M12">
        <v>187392</v>
      </c>
      <c r="N12">
        <v>12869</v>
      </c>
      <c r="O12">
        <v>155136</v>
      </c>
      <c r="P12">
        <v>698</v>
      </c>
      <c r="Q12">
        <v>32256</v>
      </c>
      <c r="R12">
        <v>5176</v>
      </c>
      <c r="S12">
        <v>13056</v>
      </c>
      <c r="T12">
        <v>48</v>
      </c>
      <c r="U12">
        <v>205056</v>
      </c>
      <c r="V12">
        <v>1040</v>
      </c>
      <c r="W12">
        <v>173568</v>
      </c>
      <c r="X12">
        <v>4964</v>
      </c>
      <c r="Y12">
        <v>3072</v>
      </c>
      <c r="Z12">
        <v>1280</v>
      </c>
      <c r="AA12">
        <v>1536</v>
      </c>
      <c r="AB12">
        <v>0</v>
      </c>
      <c r="AC12">
        <v>31488</v>
      </c>
      <c r="AD12">
        <v>1125</v>
      </c>
      <c r="AE12">
        <v>3072</v>
      </c>
      <c r="AF12">
        <v>137</v>
      </c>
    </row>
    <row r="13" spans="3:32">
      <c r="C13" t="s">
        <v>9</v>
      </c>
      <c r="D13">
        <f t="shared" si="1"/>
        <v>2404080</v>
      </c>
      <c r="E13">
        <f t="shared" si="2"/>
        <v>215109</v>
      </c>
      <c r="G13">
        <v>1202040</v>
      </c>
      <c r="H13">
        <v>18022</v>
      </c>
      <c r="I13">
        <v>420714</v>
      </c>
      <c r="J13">
        <v>67846</v>
      </c>
      <c r="K13">
        <v>781326</v>
      </c>
      <c r="L13">
        <v>129241</v>
      </c>
    </row>
    <row r="14" spans="3:32">
      <c r="C14" t="s">
        <v>25</v>
      </c>
      <c r="D14">
        <f t="shared" si="1"/>
        <v>708102</v>
      </c>
      <c r="E14">
        <f t="shared" si="2"/>
        <v>45329</v>
      </c>
      <c r="G14">
        <v>380700</v>
      </c>
      <c r="H14">
        <v>10341</v>
      </c>
      <c r="I14">
        <v>163701</v>
      </c>
      <c r="J14">
        <v>5167</v>
      </c>
      <c r="K14">
        <v>49491</v>
      </c>
      <c r="L14">
        <v>5330</v>
      </c>
      <c r="M14">
        <v>114210</v>
      </c>
      <c r="N14">
        <v>24491</v>
      </c>
    </row>
    <row r="15" spans="3:32">
      <c r="C15" t="s">
        <v>10</v>
      </c>
      <c r="D15">
        <f t="shared" si="1"/>
        <v>5899040</v>
      </c>
      <c r="E15">
        <f>H15+J15+L15+N15+P15+R15+T15+V15+X15+Z15+AB15+AD15</f>
        <v>2793197</v>
      </c>
      <c r="G15">
        <v>1843450</v>
      </c>
      <c r="H15">
        <v>641362</v>
      </c>
      <c r="I15">
        <v>1053400</v>
      </c>
      <c r="J15" s="2">
        <v>472448</v>
      </c>
      <c r="K15">
        <v>526700</v>
      </c>
      <c r="L15">
        <v>233299</v>
      </c>
      <c r="M15">
        <v>242282</v>
      </c>
      <c r="N15">
        <v>148030</v>
      </c>
      <c r="O15">
        <v>31602</v>
      </c>
      <c r="P15">
        <v>0</v>
      </c>
      <c r="Q15">
        <v>21068</v>
      </c>
      <c r="R15">
        <v>0</v>
      </c>
      <c r="S15">
        <v>526700</v>
      </c>
      <c r="T15">
        <v>248306</v>
      </c>
      <c r="U15">
        <v>242282</v>
      </c>
      <c r="V15">
        <v>109375</v>
      </c>
      <c r="W15">
        <v>284418</v>
      </c>
      <c r="X15">
        <v>162211</v>
      </c>
      <c r="Y15">
        <v>21068</v>
      </c>
      <c r="Z15">
        <v>0</v>
      </c>
      <c r="AA15">
        <v>790050</v>
      </c>
      <c r="AB15">
        <v>663263</v>
      </c>
      <c r="AC15">
        <v>316020</v>
      </c>
      <c r="AD15">
        <v>114903</v>
      </c>
      <c r="AE15">
        <v>474030</v>
      </c>
      <c r="AF15">
        <v>105497</v>
      </c>
    </row>
    <row r="16" spans="3:32">
      <c r="C16" t="s">
        <v>11</v>
      </c>
      <c r="D16">
        <f t="shared" si="1"/>
        <v>2705150</v>
      </c>
      <c r="E16">
        <f t="shared" si="2"/>
        <v>1539164</v>
      </c>
      <c r="G16">
        <v>962850</v>
      </c>
      <c r="H16">
        <v>863614</v>
      </c>
      <c r="I16">
        <v>486010</v>
      </c>
      <c r="J16">
        <v>257198</v>
      </c>
      <c r="K16">
        <v>302610</v>
      </c>
      <c r="L16">
        <v>1830</v>
      </c>
      <c r="M16">
        <v>476840</v>
      </c>
      <c r="N16">
        <v>414519</v>
      </c>
      <c r="O16">
        <v>247590</v>
      </c>
      <c r="P16">
        <v>1689</v>
      </c>
      <c r="Q16">
        <v>229250</v>
      </c>
      <c r="R16">
        <v>314</v>
      </c>
    </row>
    <row r="17" spans="3:91">
      <c r="C17" t="s">
        <v>12</v>
      </c>
      <c r="D17">
        <f t="shared" si="1"/>
        <v>2165856</v>
      </c>
      <c r="E17">
        <f t="shared" si="2"/>
        <v>1115651</v>
      </c>
      <c r="G17">
        <v>984480</v>
      </c>
      <c r="H17">
        <v>459756</v>
      </c>
      <c r="I17">
        <v>459424</v>
      </c>
      <c r="J17">
        <v>322991</v>
      </c>
      <c r="K17">
        <v>196896</v>
      </c>
      <c r="L17">
        <v>89463</v>
      </c>
      <c r="M17">
        <v>525056</v>
      </c>
      <c r="N17">
        <v>243441</v>
      </c>
    </row>
    <row r="18" spans="3:91">
      <c r="C18" t="s">
        <v>13</v>
      </c>
      <c r="D18">
        <f t="shared" si="1"/>
        <v>1077496</v>
      </c>
      <c r="E18">
        <f t="shared" si="2"/>
        <v>10821</v>
      </c>
      <c r="G18">
        <v>1077496</v>
      </c>
      <c r="H18">
        <v>10821</v>
      </c>
    </row>
    <row r="19" spans="3:91">
      <c r="C19" t="s">
        <v>14</v>
      </c>
      <c r="D19">
        <f t="shared" si="1"/>
        <v>8824816</v>
      </c>
      <c r="E19">
        <f t="shared" si="2"/>
        <v>2567567</v>
      </c>
      <c r="G19">
        <v>4727580</v>
      </c>
      <c r="H19">
        <v>1487242</v>
      </c>
      <c r="I19">
        <v>2678962</v>
      </c>
      <c r="J19">
        <v>1080188</v>
      </c>
      <c r="K19">
        <v>1418274</v>
      </c>
      <c r="L19">
        <v>137</v>
      </c>
    </row>
    <row r="20" spans="3:91">
      <c r="C20" t="s">
        <v>4</v>
      </c>
      <c r="D20">
        <f t="shared" si="1"/>
        <v>7652232</v>
      </c>
      <c r="E20">
        <f t="shared" si="2"/>
        <v>3938066</v>
      </c>
      <c r="G20">
        <v>3188430</v>
      </c>
      <c r="H20">
        <v>1725683</v>
      </c>
      <c r="I20">
        <v>1913058</v>
      </c>
      <c r="J20">
        <v>1028818</v>
      </c>
      <c r="K20">
        <v>1275372</v>
      </c>
      <c r="L20">
        <v>725237</v>
      </c>
      <c r="M20">
        <v>1275372</v>
      </c>
      <c r="N20">
        <v>458328</v>
      </c>
    </row>
    <row r="21" spans="3:91">
      <c r="C21" t="s">
        <v>16</v>
      </c>
      <c r="D21">
        <f t="shared" si="1"/>
        <v>4700778</v>
      </c>
      <c r="E21">
        <f t="shared" si="2"/>
        <v>1925854</v>
      </c>
      <c r="G21">
        <v>1895475</v>
      </c>
      <c r="H21">
        <v>1683639</v>
      </c>
      <c r="I21">
        <v>909828</v>
      </c>
      <c r="J21">
        <v>76390</v>
      </c>
      <c r="K21">
        <v>454914</v>
      </c>
      <c r="L21">
        <v>89793</v>
      </c>
      <c r="M21">
        <v>454914</v>
      </c>
      <c r="N21">
        <v>42502</v>
      </c>
      <c r="O21">
        <v>985647</v>
      </c>
      <c r="P21">
        <v>33530</v>
      </c>
    </row>
    <row r="22" spans="3:91">
      <c r="C22" t="s">
        <v>18</v>
      </c>
      <c r="D22">
        <f t="shared" si="1"/>
        <v>1811232</v>
      </c>
      <c r="E22">
        <f t="shared" si="2"/>
        <v>897398</v>
      </c>
      <c r="G22">
        <v>905616</v>
      </c>
      <c r="H22">
        <v>869141</v>
      </c>
      <c r="I22">
        <v>396207</v>
      </c>
      <c r="J22">
        <v>6665</v>
      </c>
      <c r="K22">
        <v>509409</v>
      </c>
      <c r="L22">
        <v>21592</v>
      </c>
    </row>
    <row r="23" spans="3:91">
      <c r="C23" t="s">
        <v>21</v>
      </c>
      <c r="D23">
        <f t="shared" si="1"/>
        <v>57000</v>
      </c>
      <c r="E23">
        <f t="shared" si="2"/>
        <v>14654</v>
      </c>
      <c r="G23">
        <v>57000</v>
      </c>
      <c r="H23">
        <v>14654</v>
      </c>
    </row>
    <row r="24" spans="3:91">
      <c r="C24" t="s">
        <v>24</v>
      </c>
      <c r="D24">
        <f t="shared" si="1"/>
        <v>186944</v>
      </c>
      <c r="E24">
        <f t="shared" si="2"/>
        <v>1825</v>
      </c>
      <c r="G24">
        <v>186944</v>
      </c>
      <c r="H24">
        <v>1825</v>
      </c>
    </row>
    <row r="25" spans="3:91">
      <c r="C25" t="s">
        <v>28</v>
      </c>
      <c r="D25">
        <f t="shared" si="1"/>
        <v>37520</v>
      </c>
      <c r="E25">
        <f t="shared" si="2"/>
        <v>144</v>
      </c>
      <c r="G25">
        <v>37520</v>
      </c>
      <c r="H25">
        <v>144</v>
      </c>
    </row>
    <row r="26" spans="3:91">
      <c r="C26" t="s">
        <v>30</v>
      </c>
      <c r="D26">
        <f t="shared" si="1"/>
        <v>8922060</v>
      </c>
      <c r="E26">
        <f t="shared" si="2"/>
        <v>3080472</v>
      </c>
      <c r="G26">
        <v>4216590</v>
      </c>
      <c r="H26">
        <v>946466</v>
      </c>
      <c r="I26">
        <v>1772190</v>
      </c>
      <c r="J26">
        <v>801826</v>
      </c>
      <c r="K26">
        <v>2444400</v>
      </c>
      <c r="L26">
        <v>1111915</v>
      </c>
      <c r="M26">
        <v>488880</v>
      </c>
      <c r="N26">
        <v>220265</v>
      </c>
    </row>
    <row r="27" spans="3:91">
      <c r="C27" t="s">
        <v>37</v>
      </c>
      <c r="D27">
        <f t="shared" si="1"/>
        <v>12120</v>
      </c>
      <c r="E27">
        <f t="shared" si="2"/>
        <v>190</v>
      </c>
      <c r="G27">
        <v>8040</v>
      </c>
      <c r="H27">
        <v>57</v>
      </c>
      <c r="I27">
        <v>4080</v>
      </c>
      <c r="J27">
        <v>133</v>
      </c>
    </row>
    <row r="28" spans="3:91">
      <c r="C28" t="s">
        <v>39</v>
      </c>
      <c r="D28">
        <f t="shared" si="1"/>
        <v>2942845</v>
      </c>
      <c r="E28">
        <f t="shared" si="2"/>
        <v>362115</v>
      </c>
      <c r="G28">
        <v>612704</v>
      </c>
      <c r="H28">
        <v>3</v>
      </c>
      <c r="I28">
        <v>575968</v>
      </c>
      <c r="J28">
        <v>0</v>
      </c>
      <c r="K28">
        <v>490688</v>
      </c>
      <c r="L28">
        <v>0</v>
      </c>
      <c r="M28">
        <v>472320</v>
      </c>
      <c r="N28">
        <v>0</v>
      </c>
      <c r="O28">
        <v>429024</v>
      </c>
      <c r="P28">
        <v>0</v>
      </c>
      <c r="Q28">
        <v>236160</v>
      </c>
      <c r="R28">
        <v>0</v>
      </c>
      <c r="S28">
        <v>125952</v>
      </c>
      <c r="T28">
        <v>26240</v>
      </c>
      <c r="U28">
        <v>3</v>
      </c>
      <c r="V28">
        <v>15744</v>
      </c>
      <c r="W28">
        <v>2</v>
      </c>
      <c r="X28">
        <v>99712</v>
      </c>
      <c r="Y28">
        <v>22</v>
      </c>
      <c r="Z28">
        <v>110208</v>
      </c>
      <c r="AA28">
        <v>0</v>
      </c>
      <c r="AB28">
        <v>10496</v>
      </c>
      <c r="AC28">
        <v>2</v>
      </c>
      <c r="AD28">
        <v>99712</v>
      </c>
      <c r="AE28">
        <v>0</v>
      </c>
      <c r="AF28">
        <v>89216</v>
      </c>
      <c r="AG28">
        <v>0</v>
      </c>
      <c r="AH28">
        <v>23616</v>
      </c>
      <c r="AI28">
        <v>4</v>
      </c>
      <c r="AJ28">
        <v>5248</v>
      </c>
      <c r="AK28">
        <v>128</v>
      </c>
      <c r="AL28">
        <v>65600</v>
      </c>
      <c r="AM28">
        <v>0</v>
      </c>
      <c r="AN28">
        <v>45920</v>
      </c>
      <c r="AO28">
        <v>0</v>
      </c>
      <c r="AP28">
        <v>34112</v>
      </c>
      <c r="AQ28">
        <v>23</v>
      </c>
      <c r="AR28">
        <v>11808</v>
      </c>
      <c r="AS28">
        <v>3</v>
      </c>
      <c r="AT28">
        <v>3936</v>
      </c>
      <c r="AU28">
        <v>45</v>
      </c>
      <c r="AV28">
        <v>10496</v>
      </c>
      <c r="AW28">
        <v>6</v>
      </c>
      <c r="AX28">
        <v>192864</v>
      </c>
      <c r="AY28">
        <v>0</v>
      </c>
      <c r="AZ28">
        <v>177120</v>
      </c>
      <c r="BA28">
        <v>0</v>
      </c>
      <c r="BB28">
        <v>22304</v>
      </c>
      <c r="BC28">
        <v>1223</v>
      </c>
      <c r="BD28">
        <v>11808</v>
      </c>
      <c r="BE28">
        <v>1</v>
      </c>
      <c r="BF28">
        <v>154816</v>
      </c>
      <c r="BG28">
        <v>0</v>
      </c>
      <c r="BH28">
        <v>144320</v>
      </c>
      <c r="BI28">
        <v>0</v>
      </c>
      <c r="BJ28">
        <v>135136</v>
      </c>
      <c r="BK28">
        <v>0</v>
      </c>
      <c r="BL28">
        <v>128576</v>
      </c>
      <c r="BN28">
        <v>123328</v>
      </c>
      <c r="BO28">
        <v>1</v>
      </c>
      <c r="BP28">
        <v>116768</v>
      </c>
      <c r="BQ28">
        <v>35</v>
      </c>
      <c r="BR28">
        <v>6560</v>
      </c>
      <c r="BS28">
        <v>777</v>
      </c>
      <c r="BT28">
        <v>5248</v>
      </c>
      <c r="BU28">
        <v>1</v>
      </c>
      <c r="BV28">
        <v>9184</v>
      </c>
      <c r="BW28">
        <v>0</v>
      </c>
      <c r="BX28">
        <v>43296</v>
      </c>
      <c r="BY28">
        <v>0</v>
      </c>
      <c r="BZ28">
        <v>27552</v>
      </c>
      <c r="CA28">
        <v>1</v>
      </c>
      <c r="CB28">
        <v>15744</v>
      </c>
      <c r="CC28">
        <v>4</v>
      </c>
      <c r="CD28">
        <v>85280</v>
      </c>
      <c r="CE28">
        <v>0</v>
      </c>
      <c r="CF28">
        <v>64288</v>
      </c>
      <c r="CG28">
        <v>0</v>
      </c>
      <c r="CH28">
        <v>52480</v>
      </c>
      <c r="CI28">
        <v>0</v>
      </c>
      <c r="CJ28">
        <v>41984</v>
      </c>
      <c r="CK28">
        <v>0</v>
      </c>
      <c r="CL28">
        <v>10496</v>
      </c>
      <c r="CM28">
        <v>1</v>
      </c>
    </row>
    <row r="29" spans="3:91">
      <c r="C29" t="s">
        <v>42</v>
      </c>
      <c r="D29">
        <f t="shared" si="1"/>
        <v>1095000</v>
      </c>
      <c r="E29">
        <f t="shared" si="2"/>
        <v>376149</v>
      </c>
      <c r="G29">
        <v>1095000</v>
      </c>
      <c r="H29">
        <v>376149</v>
      </c>
    </row>
    <row r="30" spans="3:91">
      <c r="C30" t="s">
        <v>50</v>
      </c>
      <c r="D30">
        <f t="shared" si="1"/>
        <v>403326</v>
      </c>
      <c r="E30">
        <f t="shared" si="2"/>
        <v>6887</v>
      </c>
      <c r="G30">
        <v>403326</v>
      </c>
      <c r="H30">
        <v>6887</v>
      </c>
    </row>
    <row r="31" spans="3:91">
      <c r="C31" t="s">
        <v>58</v>
      </c>
      <c r="D31">
        <f t="shared" si="1"/>
        <v>724458</v>
      </c>
      <c r="E31">
        <f t="shared" si="2"/>
        <v>11997</v>
      </c>
      <c r="G31">
        <v>724458</v>
      </c>
      <c r="H31">
        <v>11997</v>
      </c>
    </row>
    <row r="32" spans="3:91">
      <c r="C32" t="s">
        <v>57</v>
      </c>
      <c r="D32">
        <f t="shared" si="1"/>
        <v>7567776</v>
      </c>
      <c r="E32">
        <f t="shared" si="2"/>
        <v>3906352</v>
      </c>
      <c r="G32">
        <v>4846032</v>
      </c>
      <c r="H32">
        <v>2421419</v>
      </c>
      <c r="I32">
        <v>2721744</v>
      </c>
      <c r="J32">
        <v>1484933</v>
      </c>
    </row>
  </sheetData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0:CO63"/>
  <sheetViews>
    <sheetView tabSelected="1" topLeftCell="A49" zoomScaleNormal="100" workbookViewId="0">
      <selection activeCell="F60" sqref="F60"/>
    </sheetView>
  </sheetViews>
  <sheetFormatPr defaultRowHeight="15"/>
  <cols>
    <col min="5" max="5" width="19.7109375" customWidth="1"/>
    <col min="6" max="6" width="22.28515625" customWidth="1"/>
  </cols>
  <sheetData>
    <row r="10" spans="3:32">
      <c r="C10" t="s">
        <v>0</v>
      </c>
      <c r="D10" t="s">
        <v>56</v>
      </c>
      <c r="E10" t="s">
        <v>53</v>
      </c>
      <c r="F10" t="s">
        <v>52</v>
      </c>
      <c r="G10" t="s">
        <v>51</v>
      </c>
      <c r="I10" t="s">
        <v>33</v>
      </c>
    </row>
    <row r="11" spans="3:32">
      <c r="C11" t="s">
        <v>15</v>
      </c>
      <c r="D11">
        <v>3</v>
      </c>
      <c r="E11">
        <f t="shared" ref="E11:E20" si="0">I11+K11+M11+O11+Q11+S11+U11+W11+Y11+AA11+AC11+AE11+AG11</f>
        <v>60</v>
      </c>
      <c r="F11">
        <f t="shared" ref="F11:F35" si="1">J11+L11+N11+P11+R11+T11+V11+X11+Z11+AB11+AD11+AF11+AH11</f>
        <v>64376</v>
      </c>
      <c r="G11">
        <f>100*E11/F11</f>
        <v>9.3202435690319371E-2</v>
      </c>
      <c r="I11">
        <v>60</v>
      </c>
      <c r="J11">
        <v>60880</v>
      </c>
      <c r="K11">
        <v>0</v>
      </c>
      <c r="L11">
        <v>3496</v>
      </c>
    </row>
    <row r="12" spans="3:32">
      <c r="C12" t="s">
        <v>17</v>
      </c>
      <c r="D12">
        <v>4</v>
      </c>
      <c r="E12">
        <f t="shared" si="0"/>
        <v>3940</v>
      </c>
      <c r="F12">
        <f t="shared" si="1"/>
        <v>788762</v>
      </c>
      <c r="G12">
        <f t="shared" ref="G12:G35" si="2">100*E12/F12</f>
        <v>0.49951696455965172</v>
      </c>
      <c r="I12">
        <v>3833</v>
      </c>
      <c r="J12">
        <v>766805</v>
      </c>
      <c r="K12">
        <v>1</v>
      </c>
      <c r="L12">
        <v>10191</v>
      </c>
      <c r="M12">
        <v>106</v>
      </c>
      <c r="N12">
        <v>11766</v>
      </c>
    </row>
    <row r="13" spans="3:32">
      <c r="C13" t="s">
        <v>5</v>
      </c>
      <c r="D13">
        <v>4</v>
      </c>
      <c r="E13">
        <f t="shared" si="0"/>
        <v>48803</v>
      </c>
      <c r="F13">
        <f t="shared" si="1"/>
        <v>3562636</v>
      </c>
      <c r="G13">
        <f t="shared" si="2"/>
        <v>1.3698564770579986</v>
      </c>
      <c r="I13">
        <v>48795</v>
      </c>
      <c r="J13">
        <v>3387528</v>
      </c>
      <c r="K13">
        <v>8</v>
      </c>
      <c r="L13">
        <v>112760</v>
      </c>
      <c r="M13">
        <v>0</v>
      </c>
      <c r="N13">
        <v>62348</v>
      </c>
    </row>
    <row r="14" spans="3:32">
      <c r="C14" t="s">
        <v>6</v>
      </c>
      <c r="D14">
        <v>3</v>
      </c>
      <c r="E14">
        <f t="shared" si="0"/>
        <v>0</v>
      </c>
      <c r="F14">
        <f t="shared" si="1"/>
        <v>215109</v>
      </c>
      <c r="G14">
        <f t="shared" si="2"/>
        <v>0</v>
      </c>
      <c r="I14">
        <v>0</v>
      </c>
      <c r="J14">
        <v>215109</v>
      </c>
    </row>
    <row r="15" spans="3:32">
      <c r="C15" s="4" t="s">
        <v>7</v>
      </c>
      <c r="D15">
        <v>6</v>
      </c>
      <c r="E15">
        <f t="shared" si="0"/>
        <v>823995</v>
      </c>
      <c r="F15">
        <f t="shared" si="1"/>
        <v>2801598</v>
      </c>
      <c r="G15">
        <f t="shared" si="2"/>
        <v>29.41160723272932</v>
      </c>
      <c r="I15">
        <v>0</v>
      </c>
      <c r="J15">
        <v>682723</v>
      </c>
      <c r="K15">
        <v>2</v>
      </c>
      <c r="L15">
        <v>439162</v>
      </c>
      <c r="M15">
        <v>12</v>
      </c>
      <c r="N15">
        <v>231611</v>
      </c>
      <c r="O15">
        <v>845</v>
      </c>
      <c r="P15">
        <v>167267</v>
      </c>
      <c r="Q15">
        <v>0</v>
      </c>
      <c r="R15">
        <v>0</v>
      </c>
      <c r="S15">
        <v>0</v>
      </c>
      <c r="T15">
        <v>418491</v>
      </c>
      <c r="U15">
        <v>104</v>
      </c>
      <c r="V15">
        <v>104422</v>
      </c>
      <c r="W15">
        <v>0</v>
      </c>
      <c r="X15">
        <v>346106</v>
      </c>
      <c r="Y15">
        <v>384678</v>
      </c>
      <c r="Z15">
        <v>187878</v>
      </c>
      <c r="AA15">
        <v>71568</v>
      </c>
      <c r="AB15">
        <v>27297</v>
      </c>
      <c r="AC15">
        <v>322056</v>
      </c>
      <c r="AD15">
        <v>180919</v>
      </c>
      <c r="AE15">
        <v>44730</v>
      </c>
      <c r="AF15">
        <v>15722</v>
      </c>
    </row>
    <row r="16" spans="3:32">
      <c r="C16" t="s">
        <v>11</v>
      </c>
      <c r="D16">
        <v>7</v>
      </c>
      <c r="E16">
        <f>I16+K16+M16+O16+Q16+S16+U16+W16+Y16+AA16+AC16+AE16+AG16</f>
        <v>71284</v>
      </c>
      <c r="F16">
        <f>J16+L16+N16+P16+R16+T16+V16+X16+Z16+AB16+AD16+AF16+AH16</f>
        <v>1539164</v>
      </c>
      <c r="G16">
        <f>100*E16/F16</f>
        <v>4.6313453277233618</v>
      </c>
      <c r="I16">
        <v>26834</v>
      </c>
      <c r="J16">
        <v>863614</v>
      </c>
      <c r="K16">
        <v>4528</v>
      </c>
      <c r="L16">
        <v>257198</v>
      </c>
      <c r="M16">
        <v>0</v>
      </c>
      <c r="N16">
        <v>1830</v>
      </c>
      <c r="O16">
        <v>39922</v>
      </c>
      <c r="P16">
        <v>414519</v>
      </c>
      <c r="Q16">
        <v>0</v>
      </c>
      <c r="R16">
        <v>1689</v>
      </c>
      <c r="S16">
        <v>0</v>
      </c>
      <c r="T16">
        <v>314</v>
      </c>
    </row>
    <row r="17" spans="3:93">
      <c r="C17" t="s">
        <v>12</v>
      </c>
      <c r="D17">
        <v>4</v>
      </c>
      <c r="E17">
        <f>I17+K17+M17+O17+Q17+S17+U17+W17+Y17+AA17+AC17+AE17+AG17</f>
        <v>1383</v>
      </c>
      <c r="F17">
        <f>J17+L17+N17+P17+R17+T17+V17+X17+Z17+AB17+AD17+AF17+AH17</f>
        <v>1115651</v>
      </c>
      <c r="G17">
        <f>100*E17/F17</f>
        <v>0.12396349754537933</v>
      </c>
      <c r="I17">
        <v>14</v>
      </c>
      <c r="J17">
        <v>459756</v>
      </c>
      <c r="K17">
        <v>56</v>
      </c>
      <c r="L17">
        <v>322991</v>
      </c>
      <c r="M17">
        <v>1310</v>
      </c>
      <c r="N17">
        <v>89463</v>
      </c>
      <c r="O17">
        <v>3</v>
      </c>
      <c r="P17">
        <v>243441</v>
      </c>
    </row>
    <row r="18" spans="3:93">
      <c r="C18" t="s">
        <v>8</v>
      </c>
      <c r="D18">
        <v>2</v>
      </c>
      <c r="E18">
        <f t="shared" si="0"/>
        <v>1151</v>
      </c>
      <c r="F18">
        <f t="shared" si="1"/>
        <v>33245</v>
      </c>
      <c r="G18">
        <f t="shared" si="2"/>
        <v>3.4621747631222739</v>
      </c>
      <c r="I18">
        <v>3</v>
      </c>
      <c r="J18">
        <v>2731</v>
      </c>
      <c r="K18">
        <v>4</v>
      </c>
      <c r="L18">
        <v>2144</v>
      </c>
      <c r="M18">
        <v>6</v>
      </c>
      <c r="N18">
        <v>1033</v>
      </c>
      <c r="O18">
        <v>140</v>
      </c>
      <c r="P18">
        <v>12869</v>
      </c>
      <c r="Q18">
        <v>184</v>
      </c>
      <c r="R18">
        <v>698</v>
      </c>
      <c r="S18">
        <v>25</v>
      </c>
      <c r="T18">
        <v>5176</v>
      </c>
      <c r="U18">
        <v>9</v>
      </c>
      <c r="V18">
        <v>48</v>
      </c>
      <c r="W18">
        <v>120</v>
      </c>
      <c r="X18">
        <v>1040</v>
      </c>
      <c r="Y18">
        <v>249</v>
      </c>
      <c r="Z18">
        <v>4964</v>
      </c>
      <c r="AA18">
        <v>340</v>
      </c>
      <c r="AB18">
        <v>1280</v>
      </c>
      <c r="AC18">
        <v>0</v>
      </c>
      <c r="AD18">
        <v>0</v>
      </c>
      <c r="AE18">
        <v>57</v>
      </c>
      <c r="AF18">
        <v>1125</v>
      </c>
      <c r="AG18">
        <v>14</v>
      </c>
      <c r="AH18">
        <v>137</v>
      </c>
    </row>
    <row r="19" spans="3:93">
      <c r="C19" t="s">
        <v>9</v>
      </c>
      <c r="D19">
        <v>2</v>
      </c>
      <c r="E19">
        <f t="shared" si="0"/>
        <v>467</v>
      </c>
      <c r="F19">
        <f t="shared" si="1"/>
        <v>215109</v>
      </c>
      <c r="G19">
        <f t="shared" si="2"/>
        <v>0.21709923806070411</v>
      </c>
      <c r="I19">
        <v>130</v>
      </c>
      <c r="J19">
        <v>18022</v>
      </c>
      <c r="K19">
        <v>126</v>
      </c>
      <c r="L19">
        <v>67846</v>
      </c>
      <c r="M19">
        <v>211</v>
      </c>
      <c r="N19">
        <v>129241</v>
      </c>
    </row>
    <row r="20" spans="3:93">
      <c r="C20" t="s">
        <v>25</v>
      </c>
      <c r="D20">
        <v>2</v>
      </c>
      <c r="E20">
        <f t="shared" si="0"/>
        <v>18</v>
      </c>
      <c r="F20">
        <f t="shared" si="1"/>
        <v>45329</v>
      </c>
      <c r="G20">
        <f t="shared" si="2"/>
        <v>3.9709678130997815E-2</v>
      </c>
      <c r="I20">
        <v>0</v>
      </c>
      <c r="J20">
        <v>10341</v>
      </c>
      <c r="K20">
        <v>0</v>
      </c>
      <c r="L20">
        <v>5167</v>
      </c>
      <c r="M20">
        <v>0</v>
      </c>
      <c r="N20">
        <v>5330</v>
      </c>
      <c r="O20">
        <v>18</v>
      </c>
      <c r="P20">
        <v>24491</v>
      </c>
    </row>
    <row r="21" spans="3:93">
      <c r="C21" t="s">
        <v>13</v>
      </c>
      <c r="D21">
        <v>2</v>
      </c>
      <c r="E21">
        <f t="shared" ref="E21:E35" si="3">I21+K21+M21+O21+Q21+S21+U21+W21+Y21+AA21+AC21+AE21+AG21</f>
        <v>0</v>
      </c>
      <c r="F21">
        <f t="shared" si="1"/>
        <v>10821</v>
      </c>
      <c r="G21">
        <f t="shared" si="2"/>
        <v>0</v>
      </c>
      <c r="I21">
        <v>0</v>
      </c>
      <c r="J21">
        <v>10821</v>
      </c>
    </row>
    <row r="22" spans="3:93">
      <c r="C22" t="s">
        <v>14</v>
      </c>
      <c r="D22">
        <v>4</v>
      </c>
      <c r="E22">
        <f t="shared" si="3"/>
        <v>1413</v>
      </c>
      <c r="F22">
        <f t="shared" si="1"/>
        <v>2567567</v>
      </c>
      <c r="G22">
        <f t="shared" si="2"/>
        <v>5.5032643744058092E-2</v>
      </c>
      <c r="I22">
        <v>999</v>
      </c>
      <c r="J22">
        <v>1487242</v>
      </c>
      <c r="K22">
        <v>414</v>
      </c>
      <c r="L22">
        <v>1080188</v>
      </c>
      <c r="M22">
        <v>0</v>
      </c>
      <c r="N22">
        <v>137</v>
      </c>
    </row>
    <row r="23" spans="3:93">
      <c r="C23" t="s">
        <v>4</v>
      </c>
      <c r="D23">
        <v>5</v>
      </c>
      <c r="E23">
        <f t="shared" si="3"/>
        <v>24</v>
      </c>
      <c r="F23">
        <f t="shared" si="1"/>
        <v>3938066</v>
      </c>
      <c r="G23">
        <f t="shared" si="2"/>
        <v>6.0943620548766831E-4</v>
      </c>
      <c r="I23">
        <v>6</v>
      </c>
      <c r="J23">
        <v>1725683</v>
      </c>
      <c r="K23">
        <v>1</v>
      </c>
      <c r="L23">
        <v>1028818</v>
      </c>
      <c r="M23">
        <v>12</v>
      </c>
      <c r="N23">
        <v>725237</v>
      </c>
      <c r="O23">
        <v>5</v>
      </c>
      <c r="P23">
        <v>458328</v>
      </c>
    </row>
    <row r="24" spans="3:93">
      <c r="C24" t="s">
        <v>16</v>
      </c>
      <c r="D24">
        <v>6</v>
      </c>
      <c r="E24">
        <f t="shared" si="3"/>
        <v>150528</v>
      </c>
      <c r="F24">
        <f t="shared" si="1"/>
        <v>1925854</v>
      </c>
      <c r="G24">
        <f t="shared" si="2"/>
        <v>7.8161688269204204</v>
      </c>
      <c r="I24">
        <v>149652</v>
      </c>
      <c r="J24">
        <v>1683639</v>
      </c>
      <c r="K24">
        <v>411</v>
      </c>
      <c r="L24">
        <v>76390</v>
      </c>
      <c r="M24">
        <v>115</v>
      </c>
      <c r="N24">
        <v>89793</v>
      </c>
      <c r="O24">
        <v>243</v>
      </c>
      <c r="P24">
        <v>42502</v>
      </c>
      <c r="Q24">
        <v>107</v>
      </c>
      <c r="R24">
        <v>33530</v>
      </c>
    </row>
    <row r="25" spans="3:93">
      <c r="C25" t="s">
        <v>18</v>
      </c>
      <c r="D25">
        <v>4</v>
      </c>
      <c r="E25">
        <f t="shared" si="3"/>
        <v>54912</v>
      </c>
      <c r="F25">
        <f t="shared" si="1"/>
        <v>897398</v>
      </c>
      <c r="G25">
        <f t="shared" si="2"/>
        <v>6.1190241119324984</v>
      </c>
      <c r="I25">
        <v>54407</v>
      </c>
      <c r="J25">
        <v>869141</v>
      </c>
      <c r="K25">
        <v>485</v>
      </c>
      <c r="L25">
        <v>6665</v>
      </c>
      <c r="M25">
        <v>20</v>
      </c>
      <c r="N25">
        <v>21592</v>
      </c>
    </row>
    <row r="26" spans="3:93">
      <c r="C26" t="s">
        <v>21</v>
      </c>
      <c r="D26">
        <v>2</v>
      </c>
      <c r="E26">
        <f t="shared" si="3"/>
        <v>0</v>
      </c>
      <c r="F26">
        <f t="shared" si="1"/>
        <v>14654</v>
      </c>
      <c r="G26">
        <f t="shared" si="2"/>
        <v>0</v>
      </c>
      <c r="I26">
        <v>0</v>
      </c>
      <c r="J26">
        <v>14654</v>
      </c>
    </row>
    <row r="27" spans="3:93">
      <c r="C27" t="s">
        <v>24</v>
      </c>
      <c r="D27">
        <v>2</v>
      </c>
      <c r="E27">
        <f t="shared" si="3"/>
        <v>0</v>
      </c>
      <c r="F27">
        <f t="shared" si="1"/>
        <v>1825</v>
      </c>
      <c r="G27">
        <f t="shared" si="2"/>
        <v>0</v>
      </c>
      <c r="I27">
        <v>0</v>
      </c>
      <c r="J27">
        <v>1825</v>
      </c>
    </row>
    <row r="28" spans="3:93">
      <c r="C28" t="s">
        <v>28</v>
      </c>
      <c r="D28">
        <v>2</v>
      </c>
      <c r="E28">
        <f t="shared" si="3"/>
        <v>0</v>
      </c>
      <c r="F28">
        <f t="shared" si="1"/>
        <v>144</v>
      </c>
      <c r="G28">
        <f t="shared" si="2"/>
        <v>0</v>
      </c>
      <c r="I28">
        <v>0</v>
      </c>
      <c r="J28">
        <v>144</v>
      </c>
    </row>
    <row r="29" spans="3:93">
      <c r="C29" t="s">
        <v>30</v>
      </c>
      <c r="D29">
        <v>2</v>
      </c>
      <c r="E29">
        <f t="shared" si="3"/>
        <v>834</v>
      </c>
      <c r="F29">
        <f t="shared" si="1"/>
        <v>3080472</v>
      </c>
      <c r="G29">
        <f t="shared" si="2"/>
        <v>2.7073773110094818E-2</v>
      </c>
      <c r="I29">
        <v>0</v>
      </c>
      <c r="J29">
        <v>946466</v>
      </c>
      <c r="K29">
        <v>56</v>
      </c>
      <c r="L29">
        <v>801826</v>
      </c>
      <c r="M29">
        <v>15</v>
      </c>
      <c r="N29">
        <v>1111915</v>
      </c>
      <c r="O29">
        <v>763</v>
      </c>
      <c r="P29">
        <v>220265</v>
      </c>
    </row>
    <row r="30" spans="3:93">
      <c r="C30" t="s">
        <v>37</v>
      </c>
      <c r="D30">
        <v>2</v>
      </c>
      <c r="E30">
        <f t="shared" si="3"/>
        <v>0</v>
      </c>
      <c r="F30">
        <f t="shared" si="1"/>
        <v>190</v>
      </c>
      <c r="G30">
        <f t="shared" si="2"/>
        <v>0</v>
      </c>
      <c r="I30">
        <v>0</v>
      </c>
      <c r="J30">
        <v>57</v>
      </c>
      <c r="K30">
        <v>0</v>
      </c>
      <c r="L30">
        <v>133</v>
      </c>
    </row>
    <row r="31" spans="3:93">
      <c r="C31" t="s">
        <v>39</v>
      </c>
      <c r="D31">
        <v>3</v>
      </c>
      <c r="E31">
        <v>0</v>
      </c>
      <c r="F31">
        <f t="shared" si="1"/>
        <v>451331</v>
      </c>
      <c r="G31">
        <f t="shared" si="2"/>
        <v>0</v>
      </c>
      <c r="I31">
        <v>0</v>
      </c>
      <c r="J31">
        <v>3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26240</v>
      </c>
      <c r="W31">
        <v>3</v>
      </c>
      <c r="X31">
        <v>15744</v>
      </c>
      <c r="Y31">
        <v>2</v>
      </c>
      <c r="Z31">
        <v>99712</v>
      </c>
      <c r="AA31">
        <v>22</v>
      </c>
      <c r="AB31">
        <v>110208</v>
      </c>
      <c r="AC31">
        <v>0</v>
      </c>
      <c r="AD31">
        <v>10496</v>
      </c>
      <c r="AE31">
        <v>2</v>
      </c>
      <c r="AF31">
        <v>99712</v>
      </c>
      <c r="AG31">
        <v>0</v>
      </c>
      <c r="AH31">
        <v>89216</v>
      </c>
      <c r="AI31">
        <v>0</v>
      </c>
      <c r="AJ31">
        <v>23616</v>
      </c>
      <c r="AK31">
        <v>4</v>
      </c>
      <c r="AL31">
        <v>5248</v>
      </c>
      <c r="AM31">
        <v>128</v>
      </c>
      <c r="AN31">
        <v>65600</v>
      </c>
      <c r="AO31">
        <v>0</v>
      </c>
      <c r="AP31">
        <v>45920</v>
      </c>
      <c r="AQ31">
        <v>0</v>
      </c>
      <c r="AR31">
        <v>34112</v>
      </c>
      <c r="AS31">
        <v>23</v>
      </c>
      <c r="AT31">
        <v>11808</v>
      </c>
      <c r="AU31">
        <v>3</v>
      </c>
      <c r="AV31">
        <v>3936</v>
      </c>
      <c r="AW31">
        <v>45</v>
      </c>
      <c r="AX31">
        <v>10496</v>
      </c>
      <c r="AY31">
        <v>6</v>
      </c>
      <c r="AZ31">
        <v>192864</v>
      </c>
      <c r="BA31">
        <v>0</v>
      </c>
      <c r="BB31">
        <v>177120</v>
      </c>
      <c r="BC31">
        <v>0</v>
      </c>
      <c r="BD31">
        <v>22304</v>
      </c>
      <c r="BE31">
        <v>1223</v>
      </c>
      <c r="BF31">
        <v>11808</v>
      </c>
      <c r="BG31">
        <v>1</v>
      </c>
      <c r="BH31">
        <v>154816</v>
      </c>
      <c r="BI31">
        <v>0</v>
      </c>
      <c r="BJ31">
        <v>144320</v>
      </c>
      <c r="BK31">
        <v>0</v>
      </c>
      <c r="BL31">
        <v>135136</v>
      </c>
      <c r="BM31">
        <v>0</v>
      </c>
      <c r="BN31">
        <v>128576</v>
      </c>
      <c r="BP31">
        <v>123328</v>
      </c>
      <c r="BQ31">
        <v>1</v>
      </c>
      <c r="BR31">
        <v>116768</v>
      </c>
      <c r="BS31">
        <v>35</v>
      </c>
      <c r="BT31">
        <v>6560</v>
      </c>
      <c r="BU31">
        <v>777</v>
      </c>
      <c r="BV31">
        <v>5248</v>
      </c>
      <c r="BW31">
        <v>1</v>
      </c>
      <c r="BX31">
        <v>9184</v>
      </c>
      <c r="BY31">
        <v>0</v>
      </c>
      <c r="BZ31">
        <v>43296</v>
      </c>
      <c r="CA31">
        <v>0</v>
      </c>
      <c r="CB31">
        <v>27552</v>
      </c>
      <c r="CC31">
        <v>1</v>
      </c>
      <c r="CD31">
        <v>15744</v>
      </c>
      <c r="CE31">
        <v>4</v>
      </c>
      <c r="CF31">
        <v>85280</v>
      </c>
      <c r="CG31">
        <v>0</v>
      </c>
      <c r="CH31">
        <v>64288</v>
      </c>
      <c r="CI31">
        <v>0</v>
      </c>
      <c r="CJ31">
        <v>52480</v>
      </c>
      <c r="CK31">
        <v>0</v>
      </c>
      <c r="CL31">
        <v>41984</v>
      </c>
      <c r="CM31">
        <v>0</v>
      </c>
      <c r="CN31">
        <v>10496</v>
      </c>
      <c r="CO31">
        <v>1</v>
      </c>
    </row>
    <row r="32" spans="3:93">
      <c r="C32" t="s">
        <v>42</v>
      </c>
      <c r="D32">
        <v>2</v>
      </c>
      <c r="E32">
        <f t="shared" si="3"/>
        <v>2554</v>
      </c>
      <c r="F32">
        <f t="shared" si="1"/>
        <v>376149</v>
      </c>
      <c r="G32">
        <f t="shared" si="2"/>
        <v>0.67898625278812386</v>
      </c>
      <c r="I32">
        <v>2554</v>
      </c>
      <c r="J32">
        <v>376149</v>
      </c>
    </row>
    <row r="33" spans="3:12">
      <c r="C33" t="s">
        <v>50</v>
      </c>
      <c r="D33">
        <v>2</v>
      </c>
      <c r="E33">
        <f t="shared" si="3"/>
        <v>0</v>
      </c>
      <c r="F33">
        <f t="shared" si="1"/>
        <v>6887</v>
      </c>
      <c r="G33">
        <f t="shared" si="2"/>
        <v>0</v>
      </c>
      <c r="I33">
        <v>0</v>
      </c>
      <c r="J33">
        <v>6887</v>
      </c>
    </row>
    <row r="34" spans="3:12">
      <c r="C34" t="s">
        <v>58</v>
      </c>
      <c r="D34">
        <v>2</v>
      </c>
      <c r="E34">
        <f t="shared" si="3"/>
        <v>0</v>
      </c>
      <c r="F34">
        <f t="shared" si="1"/>
        <v>11997</v>
      </c>
      <c r="G34">
        <f t="shared" si="2"/>
        <v>0</v>
      </c>
      <c r="I34">
        <v>0</v>
      </c>
      <c r="J34">
        <v>11997</v>
      </c>
    </row>
    <row r="35" spans="3:12">
      <c r="C35" t="s">
        <v>57</v>
      </c>
      <c r="D35">
        <v>3</v>
      </c>
      <c r="E35">
        <f t="shared" si="3"/>
        <v>16</v>
      </c>
      <c r="F35">
        <f t="shared" si="1"/>
        <v>3906352</v>
      </c>
      <c r="G35">
        <f t="shared" si="2"/>
        <v>4.0958930480407296E-4</v>
      </c>
      <c r="I35">
        <v>7</v>
      </c>
      <c r="J35">
        <v>2421419</v>
      </c>
      <c r="K35">
        <v>9</v>
      </c>
      <c r="L35">
        <v>1484933</v>
      </c>
    </row>
    <row r="49" spans="3:11">
      <c r="C49" t="s">
        <v>15</v>
      </c>
      <c r="D49">
        <v>3</v>
      </c>
      <c r="I49">
        <v>60</v>
      </c>
      <c r="J49">
        <v>60880</v>
      </c>
      <c r="K49">
        <f>100*I49/J49</f>
        <v>9.8554533508541389E-2</v>
      </c>
    </row>
    <row r="50" spans="3:11">
      <c r="C50" t="s">
        <v>17</v>
      </c>
      <c r="D50">
        <v>4</v>
      </c>
      <c r="I50">
        <v>3833</v>
      </c>
      <c r="J50">
        <v>766805</v>
      </c>
      <c r="K50">
        <f t="shared" ref="K50:K62" si="4">100*I50/J50</f>
        <v>0.49986632846682011</v>
      </c>
    </row>
    <row r="51" spans="3:11">
      <c r="C51" t="s">
        <v>5</v>
      </c>
      <c r="D51">
        <v>4</v>
      </c>
      <c r="I51">
        <v>48795</v>
      </c>
      <c r="J51">
        <v>3387528</v>
      </c>
      <c r="K51">
        <f t="shared" si="4"/>
        <v>1.44043089828335</v>
      </c>
    </row>
    <row r="52" spans="3:11">
      <c r="C52" t="s">
        <v>6</v>
      </c>
      <c r="D52">
        <v>3</v>
      </c>
      <c r="I52">
        <v>0</v>
      </c>
      <c r="J52">
        <v>215109</v>
      </c>
      <c r="K52">
        <f t="shared" si="4"/>
        <v>0</v>
      </c>
    </row>
    <row r="53" spans="3:11">
      <c r="C53" t="s">
        <v>7</v>
      </c>
      <c r="D53">
        <v>6</v>
      </c>
      <c r="I53">
        <v>0</v>
      </c>
      <c r="J53">
        <v>682723</v>
      </c>
      <c r="K53">
        <f t="shared" si="4"/>
        <v>0</v>
      </c>
    </row>
    <row r="54" spans="3:11">
      <c r="C54" t="s">
        <v>11</v>
      </c>
      <c r="D54">
        <v>7</v>
      </c>
      <c r="I54">
        <v>26834</v>
      </c>
      <c r="J54">
        <v>863614</v>
      </c>
      <c r="K54">
        <f t="shared" si="4"/>
        <v>3.1071751963261365</v>
      </c>
    </row>
    <row r="55" spans="3:11">
      <c r="C55" t="s">
        <v>12</v>
      </c>
      <c r="D55">
        <v>4</v>
      </c>
      <c r="I55">
        <v>14</v>
      </c>
      <c r="J55">
        <v>459756</v>
      </c>
      <c r="K55">
        <f t="shared" si="4"/>
        <v>3.0450934843699704E-3</v>
      </c>
    </row>
    <row r="56" spans="3:11">
      <c r="C56" t="s">
        <v>14</v>
      </c>
      <c r="D56">
        <v>4</v>
      </c>
      <c r="I56">
        <v>999</v>
      </c>
      <c r="J56">
        <v>1487242</v>
      </c>
      <c r="K56">
        <f t="shared" si="4"/>
        <v>6.7171314419576633E-2</v>
      </c>
    </row>
    <row r="57" spans="3:11">
      <c r="C57" t="s">
        <v>4</v>
      </c>
      <c r="D57">
        <v>5</v>
      </c>
      <c r="I57">
        <v>6</v>
      </c>
      <c r="J57">
        <v>1725683</v>
      </c>
      <c r="K57">
        <f t="shared" si="4"/>
        <v>3.4768842249706351E-4</v>
      </c>
    </row>
    <row r="58" spans="3:11">
      <c r="C58" t="s">
        <v>16</v>
      </c>
      <c r="D58">
        <v>6</v>
      </c>
      <c r="I58">
        <v>149652</v>
      </c>
      <c r="J58">
        <v>1683639</v>
      </c>
      <c r="K58">
        <f t="shared" si="4"/>
        <v>8.8886037921430905</v>
      </c>
    </row>
    <row r="59" spans="3:11">
      <c r="C59" t="s">
        <v>18</v>
      </c>
      <c r="D59">
        <v>4</v>
      </c>
      <c r="I59">
        <v>54407</v>
      </c>
      <c r="J59">
        <v>869141</v>
      </c>
      <c r="K59">
        <f t="shared" si="4"/>
        <v>6.2598588721507786</v>
      </c>
    </row>
    <row r="60" spans="3:11">
      <c r="C60" t="s">
        <v>39</v>
      </c>
      <c r="D60">
        <v>3</v>
      </c>
      <c r="I60">
        <v>0</v>
      </c>
      <c r="J60">
        <v>3</v>
      </c>
      <c r="K60">
        <f t="shared" si="4"/>
        <v>0</v>
      </c>
    </row>
    <row r="61" spans="3:11">
      <c r="C61" t="s">
        <v>57</v>
      </c>
      <c r="D61">
        <v>3</v>
      </c>
      <c r="I61">
        <v>7</v>
      </c>
      <c r="J61">
        <v>2421419</v>
      </c>
      <c r="K61">
        <f t="shared" si="4"/>
        <v>2.8908668842525807E-4</v>
      </c>
    </row>
    <row r="62" spans="3:11">
      <c r="J62" s="4" t="s">
        <v>72</v>
      </c>
      <c r="K62">
        <f>AVERAGE(K49:K61)</f>
        <v>1.5665648310687375</v>
      </c>
    </row>
    <row r="63" spans="3:11">
      <c r="J63" s="4" t="s">
        <v>73</v>
      </c>
      <c r="K63">
        <f>STDEV(K49:K61)</f>
        <v>2.8618607050606681</v>
      </c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AW31"/>
  <sheetViews>
    <sheetView workbookViewId="0">
      <selection activeCell="I30" sqref="I30"/>
    </sheetView>
  </sheetViews>
  <sheetFormatPr defaultRowHeight="15"/>
  <cols>
    <col min="4" max="4" width="24.42578125" customWidth="1"/>
    <col min="5" max="5" width="25.5703125" customWidth="1"/>
  </cols>
  <sheetData>
    <row r="6" spans="2:14">
      <c r="B6" t="s">
        <v>0</v>
      </c>
      <c r="C6" t="s">
        <v>55</v>
      </c>
      <c r="D6" t="s">
        <v>74</v>
      </c>
      <c r="E6" t="s">
        <v>75</v>
      </c>
    </row>
    <row r="7" spans="2:14">
      <c r="B7" t="s">
        <v>15</v>
      </c>
      <c r="C7">
        <v>3</v>
      </c>
      <c r="D7">
        <v>0</v>
      </c>
      <c r="E7">
        <v>0</v>
      </c>
      <c r="F7">
        <f t="shared" ref="F7:F26" si="0">SUM(G7:AW7)</f>
        <v>25.334000000000003</v>
      </c>
      <c r="G7">
        <v>20.498000000000001</v>
      </c>
      <c r="H7">
        <v>4.8360000000000003</v>
      </c>
    </row>
    <row r="8" spans="2:14">
      <c r="B8" t="s">
        <v>17</v>
      </c>
      <c r="C8">
        <v>4</v>
      </c>
      <c r="D8">
        <v>0</v>
      </c>
      <c r="E8">
        <v>0</v>
      </c>
      <c r="F8">
        <f t="shared" si="0"/>
        <v>151.39600000000002</v>
      </c>
      <c r="G8">
        <v>115.90300000000001</v>
      </c>
      <c r="H8">
        <v>19.788</v>
      </c>
      <c r="I8">
        <v>15.705</v>
      </c>
    </row>
    <row r="9" spans="2:14">
      <c r="B9" t="s">
        <v>5</v>
      </c>
      <c r="C9">
        <v>4</v>
      </c>
      <c r="D9">
        <v>1</v>
      </c>
      <c r="E9">
        <v>0</v>
      </c>
      <c r="F9">
        <f t="shared" si="0"/>
        <v>2394.8920000000003</v>
      </c>
      <c r="G9">
        <v>1982.5060000000001</v>
      </c>
      <c r="H9">
        <v>200.49100000000001</v>
      </c>
      <c r="I9">
        <v>211.89500000000001</v>
      </c>
    </row>
    <row r="10" spans="2:14">
      <c r="B10" t="s">
        <v>6</v>
      </c>
      <c r="C10">
        <v>2</v>
      </c>
      <c r="D10">
        <v>0</v>
      </c>
      <c r="E10">
        <v>0</v>
      </c>
      <c r="F10">
        <f t="shared" si="0"/>
        <v>90.643000000000001</v>
      </c>
      <c r="G10">
        <v>90.643000000000001</v>
      </c>
    </row>
    <row r="11" spans="2:14">
      <c r="B11" t="s">
        <v>7</v>
      </c>
      <c r="C11">
        <v>6</v>
      </c>
      <c r="D11">
        <v>0</v>
      </c>
      <c r="E11">
        <v>0</v>
      </c>
      <c r="F11">
        <f t="shared" si="0"/>
        <v>5441.7829999999994</v>
      </c>
      <c r="G11">
        <v>3781.41</v>
      </c>
      <c r="H11">
        <v>384.42099999999999</v>
      </c>
      <c r="I11">
        <v>96.552000000000007</v>
      </c>
      <c r="J11">
        <v>22.768999999999998</v>
      </c>
      <c r="K11">
        <v>0</v>
      </c>
      <c r="L11">
        <v>811.58299999999997</v>
      </c>
      <c r="M11">
        <v>27.518999999999998</v>
      </c>
      <c r="N11">
        <v>317.529</v>
      </c>
    </row>
    <row r="12" spans="2:14">
      <c r="B12" t="s">
        <v>9</v>
      </c>
      <c r="C12">
        <v>2</v>
      </c>
      <c r="D12">
        <v>0</v>
      </c>
      <c r="E12">
        <v>0</v>
      </c>
      <c r="F12">
        <f t="shared" si="0"/>
        <v>351.86599999999999</v>
      </c>
      <c r="G12">
        <v>242.50299999999999</v>
      </c>
      <c r="H12">
        <v>21.683</v>
      </c>
      <c r="I12">
        <v>87.68</v>
      </c>
    </row>
    <row r="13" spans="2:14">
      <c r="B13" t="s">
        <v>25</v>
      </c>
      <c r="C13">
        <v>2</v>
      </c>
      <c r="D13">
        <v>0</v>
      </c>
      <c r="E13">
        <v>0</v>
      </c>
      <c r="F13">
        <f t="shared" si="0"/>
        <v>191.43100000000001</v>
      </c>
      <c r="G13">
        <v>162.858</v>
      </c>
      <c r="H13">
        <v>19.427</v>
      </c>
      <c r="I13">
        <v>1.2330000000000001</v>
      </c>
      <c r="J13">
        <v>7.9130000000000003</v>
      </c>
    </row>
    <row r="14" spans="2:14">
      <c r="B14" t="s">
        <v>11</v>
      </c>
      <c r="C14">
        <v>7</v>
      </c>
      <c r="D14">
        <v>2</v>
      </c>
      <c r="E14">
        <v>0</v>
      </c>
      <c r="F14">
        <f t="shared" si="0"/>
        <v>839.71199999999999</v>
      </c>
      <c r="G14">
        <v>643.28599999999994</v>
      </c>
      <c r="H14">
        <v>75.105999999999995</v>
      </c>
      <c r="I14">
        <v>12.172000000000001</v>
      </c>
      <c r="J14">
        <v>93.578000000000003</v>
      </c>
      <c r="K14">
        <v>11.282</v>
      </c>
      <c r="L14">
        <v>4.2880000000000003</v>
      </c>
    </row>
    <row r="15" spans="2:14">
      <c r="B15" t="s">
        <v>12</v>
      </c>
      <c r="C15">
        <v>4</v>
      </c>
      <c r="D15">
        <v>0</v>
      </c>
      <c r="E15">
        <v>0</v>
      </c>
      <c r="F15">
        <f t="shared" si="0"/>
        <v>370.41700000000003</v>
      </c>
      <c r="G15">
        <v>271.66800000000001</v>
      </c>
      <c r="H15">
        <v>49.436999999999998</v>
      </c>
      <c r="I15">
        <v>5.0949999999999998</v>
      </c>
      <c r="J15">
        <v>44.216999999999999</v>
      </c>
    </row>
    <row r="16" spans="2:14">
      <c r="B16" t="s">
        <v>13</v>
      </c>
      <c r="C16">
        <v>2</v>
      </c>
      <c r="D16">
        <v>0</v>
      </c>
      <c r="E16">
        <v>0</v>
      </c>
      <c r="F16">
        <f t="shared" si="0"/>
        <v>70.313999999999993</v>
      </c>
      <c r="G16">
        <v>70.313999999999993</v>
      </c>
    </row>
    <row r="17" spans="2:49">
      <c r="B17" t="s">
        <v>14</v>
      </c>
      <c r="C17">
        <v>4</v>
      </c>
      <c r="D17">
        <v>1</v>
      </c>
      <c r="E17">
        <v>0</v>
      </c>
      <c r="F17">
        <f t="shared" si="0"/>
        <v>684.7360000000001</v>
      </c>
      <c r="G17">
        <v>516.80700000000002</v>
      </c>
      <c r="H17">
        <v>143.768</v>
      </c>
      <c r="I17">
        <v>24.161000000000001</v>
      </c>
    </row>
    <row r="18" spans="2:49">
      <c r="B18" t="s">
        <v>4</v>
      </c>
      <c r="C18">
        <v>5</v>
      </c>
      <c r="D18">
        <v>0</v>
      </c>
      <c r="E18">
        <v>0</v>
      </c>
      <c r="F18">
        <f t="shared" si="0"/>
        <v>629.50600000000009</v>
      </c>
      <c r="G18">
        <v>447.56900000000002</v>
      </c>
      <c r="H18">
        <v>115.646</v>
      </c>
      <c r="I18">
        <v>32.853999999999999</v>
      </c>
      <c r="J18">
        <v>33.436999999999998</v>
      </c>
    </row>
    <row r="19" spans="2:49">
      <c r="B19" t="s">
        <v>16</v>
      </c>
      <c r="C19">
        <v>6</v>
      </c>
      <c r="D19">
        <v>0</v>
      </c>
      <c r="E19">
        <v>0</v>
      </c>
      <c r="F19">
        <f t="shared" si="0"/>
        <v>237.279</v>
      </c>
      <c r="G19">
        <v>188.137</v>
      </c>
      <c r="H19">
        <v>23.756</v>
      </c>
      <c r="I19">
        <v>5.2779999999999996</v>
      </c>
      <c r="J19">
        <v>3.6930000000000001</v>
      </c>
      <c r="K19">
        <v>16.414999999999999</v>
      </c>
    </row>
    <row r="20" spans="2:49">
      <c r="B20" t="s">
        <v>18</v>
      </c>
      <c r="C20">
        <v>4</v>
      </c>
      <c r="D20">
        <v>1</v>
      </c>
      <c r="E20">
        <v>0</v>
      </c>
      <c r="F20">
        <f t="shared" si="0"/>
        <v>60.695</v>
      </c>
      <c r="G20">
        <v>51.018000000000001</v>
      </c>
      <c r="H20">
        <v>2.496</v>
      </c>
      <c r="I20">
        <v>7.181</v>
      </c>
    </row>
    <row r="21" spans="2:49">
      <c r="B21" t="s">
        <v>21</v>
      </c>
      <c r="C21">
        <v>2</v>
      </c>
      <c r="D21">
        <v>0</v>
      </c>
      <c r="E21">
        <v>0</v>
      </c>
      <c r="F21">
        <f t="shared" si="0"/>
        <v>2.6139999999999999</v>
      </c>
      <c r="G21">
        <v>2.6139999999999999</v>
      </c>
    </row>
    <row r="22" spans="2:49">
      <c r="B22" t="s">
        <v>24</v>
      </c>
      <c r="C22">
        <v>2</v>
      </c>
      <c r="D22">
        <v>0</v>
      </c>
      <c r="E22">
        <v>0</v>
      </c>
      <c r="F22">
        <f t="shared" si="0"/>
        <v>9.8230000000000004</v>
      </c>
      <c r="G22">
        <v>9.8230000000000004</v>
      </c>
    </row>
    <row r="23" spans="2:49">
      <c r="B23" t="s">
        <v>28</v>
      </c>
      <c r="C23">
        <v>2</v>
      </c>
      <c r="D23">
        <v>0</v>
      </c>
      <c r="E23">
        <v>0</v>
      </c>
      <c r="F23">
        <f t="shared" si="0"/>
        <v>1.339</v>
      </c>
      <c r="G23">
        <v>1.339</v>
      </c>
    </row>
    <row r="24" spans="2:49">
      <c r="B24" t="s">
        <v>30</v>
      </c>
      <c r="C24">
        <v>2</v>
      </c>
      <c r="D24">
        <v>0</v>
      </c>
      <c r="E24">
        <v>0</v>
      </c>
      <c r="F24">
        <f t="shared" si="0"/>
        <v>1534.279</v>
      </c>
      <c r="G24">
        <v>1129.441</v>
      </c>
      <c r="H24">
        <v>125.072</v>
      </c>
      <c r="I24">
        <v>270.31299999999999</v>
      </c>
      <c r="J24">
        <v>9.4529999999999994</v>
      </c>
    </row>
    <row r="25" spans="2:49">
      <c r="B25" t="s">
        <v>37</v>
      </c>
      <c r="C25">
        <v>2</v>
      </c>
      <c r="D25">
        <v>0</v>
      </c>
      <c r="E25">
        <v>0</v>
      </c>
      <c r="F25">
        <f t="shared" si="0"/>
        <v>1.0649999999999999</v>
      </c>
      <c r="G25">
        <v>0.90500000000000003</v>
      </c>
      <c r="H25">
        <v>0.16</v>
      </c>
    </row>
    <row r="26" spans="2:49">
      <c r="B26" t="s">
        <v>39</v>
      </c>
      <c r="C26">
        <v>3</v>
      </c>
      <c r="D26">
        <v>0</v>
      </c>
      <c r="E26">
        <v>0</v>
      </c>
      <c r="F26">
        <f t="shared" si="0"/>
        <v>20538.701000000005</v>
      </c>
      <c r="G26">
        <v>6452.3850000000002</v>
      </c>
      <c r="H26">
        <v>5164.2619999999997</v>
      </c>
      <c r="I26">
        <v>2994.7060000000001</v>
      </c>
      <c r="J26">
        <v>2624.1030000000001</v>
      </c>
      <c r="K26">
        <v>1943.931</v>
      </c>
      <c r="L26">
        <v>326.40499999999997</v>
      </c>
      <c r="M26">
        <v>61.343000000000004</v>
      </c>
      <c r="N26">
        <v>1.2330000000000001</v>
      </c>
      <c r="O26">
        <v>0.30399999999999999</v>
      </c>
      <c r="P26">
        <v>28.294</v>
      </c>
      <c r="Q26">
        <v>47.927</v>
      </c>
      <c r="R26">
        <v>0.14000000000000001</v>
      </c>
      <c r="S26">
        <v>35.01</v>
      </c>
      <c r="T26">
        <v>27.032</v>
      </c>
      <c r="U26">
        <v>0.98099999999999998</v>
      </c>
      <c r="V26">
        <v>3.7999999999999999E-2</v>
      </c>
      <c r="W26">
        <v>10.304</v>
      </c>
      <c r="X26">
        <v>4.1769999999999996</v>
      </c>
      <c r="Y26">
        <v>2.2679999999999998</v>
      </c>
      <c r="Z26">
        <v>0.19900000000000001</v>
      </c>
      <c r="AA26">
        <v>1.4E-2</v>
      </c>
      <c r="AB26">
        <v>0.16800000000000001</v>
      </c>
      <c r="AC26">
        <v>186.43</v>
      </c>
      <c r="AD26">
        <v>166.334</v>
      </c>
      <c r="AE26">
        <v>1.0569999999999999</v>
      </c>
      <c r="AF26">
        <v>0.20899999999999999</v>
      </c>
      <c r="AG26">
        <v>107.824</v>
      </c>
      <c r="AH26">
        <v>89.305999999999997</v>
      </c>
      <c r="AI26">
        <v>68.894000000000005</v>
      </c>
      <c r="AJ26">
        <v>62.05</v>
      </c>
      <c r="AK26">
        <v>48.164000000000001</v>
      </c>
      <c r="AL26">
        <v>40.792999999999999</v>
      </c>
      <c r="AM26">
        <v>5.6000000000000001E-2</v>
      </c>
      <c r="AN26">
        <v>2.1000000000000001E-2</v>
      </c>
      <c r="AO26">
        <v>7.1999999999999995E-2</v>
      </c>
      <c r="AP26">
        <v>4.2939999999999996</v>
      </c>
      <c r="AQ26">
        <v>1.2130000000000001</v>
      </c>
      <c r="AR26">
        <v>0.36899999999999999</v>
      </c>
      <c r="AS26">
        <v>19.593</v>
      </c>
      <c r="AT26">
        <v>8.4529999999999994</v>
      </c>
      <c r="AU26">
        <v>5.2690000000000001</v>
      </c>
      <c r="AV26">
        <v>2.903</v>
      </c>
      <c r="AW26">
        <v>0.17299999999999999</v>
      </c>
    </row>
    <row r="27" spans="2:49">
      <c r="B27" t="s">
        <v>42</v>
      </c>
      <c r="C27">
        <v>2</v>
      </c>
      <c r="D27">
        <v>0</v>
      </c>
      <c r="E27">
        <v>0</v>
      </c>
      <c r="F27">
        <f>SUM(G27:AW27)</f>
        <v>41034.016000000003</v>
      </c>
      <c r="G27">
        <v>41034.016000000003</v>
      </c>
    </row>
    <row r="28" spans="2:49">
      <c r="B28" t="s">
        <v>44</v>
      </c>
      <c r="C28">
        <v>2</v>
      </c>
      <c r="D28">
        <v>0</v>
      </c>
      <c r="E28">
        <v>0</v>
      </c>
      <c r="F28">
        <f>SUM(G28:AW28)</f>
        <v>67091.106000000014</v>
      </c>
      <c r="G28">
        <v>43310.485000000001</v>
      </c>
      <c r="H28">
        <v>17054.621999999999</v>
      </c>
      <c r="I28">
        <v>5164.9399999999996</v>
      </c>
      <c r="J28">
        <v>428.72699999999998</v>
      </c>
      <c r="K28">
        <v>240.423</v>
      </c>
      <c r="L28">
        <v>4.6150000000000002</v>
      </c>
      <c r="M28">
        <v>0.46600000000000003</v>
      </c>
      <c r="N28">
        <v>578.452</v>
      </c>
      <c r="O28">
        <v>304.47000000000003</v>
      </c>
      <c r="P28">
        <v>3.3000000000000002E-2</v>
      </c>
      <c r="Q28">
        <v>0</v>
      </c>
      <c r="R28">
        <v>3.8559999999999999</v>
      </c>
      <c r="S28">
        <v>1.7000000000000001E-2</v>
      </c>
    </row>
    <row r="29" spans="2:49">
      <c r="B29" t="s">
        <v>50</v>
      </c>
      <c r="C29">
        <v>2</v>
      </c>
      <c r="D29">
        <v>0</v>
      </c>
      <c r="E29">
        <v>0</v>
      </c>
      <c r="F29">
        <f>SUM(G29:AW29)</f>
        <v>6.33</v>
      </c>
      <c r="G29">
        <v>6.33</v>
      </c>
    </row>
    <row r="30" spans="2:49">
      <c r="B30" t="s">
        <v>57</v>
      </c>
      <c r="C30">
        <v>3</v>
      </c>
      <c r="D30">
        <v>0</v>
      </c>
      <c r="E30">
        <v>0</v>
      </c>
      <c r="F30">
        <f t="shared" ref="F30:F31" si="1">SUM(G30:AW30)</f>
        <v>817.80000000000007</v>
      </c>
      <c r="G30">
        <v>634.70000000000005</v>
      </c>
      <c r="H30">
        <v>183.1</v>
      </c>
    </row>
    <row r="31" spans="2:49">
      <c r="B31" t="s">
        <v>58</v>
      </c>
      <c r="C31">
        <v>2</v>
      </c>
      <c r="D31">
        <v>0</v>
      </c>
      <c r="E31">
        <v>0</v>
      </c>
      <c r="F31">
        <f t="shared" si="1"/>
        <v>15.97</v>
      </c>
      <c r="G31">
        <v>15.97</v>
      </c>
    </row>
  </sheetData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/>
  </sheetViews>
  <sheetFormatPr defaultRowHeight="15"/>
  <sheetData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Topanga</vt:lpstr>
      <vt:lpstr>prune count</vt:lpstr>
      <vt:lpstr>Miss Pruned</vt:lpstr>
      <vt:lpstr>Time with space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2009-11-04T01:35:47Z</dcterms:created>
  <dcterms:modified xsi:type="dcterms:W3CDTF">2011-02-18T23:32:05Z</dcterms:modified>
</cp:coreProperties>
</file>