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55" windowHeight="7395" tabRatio="610" firstSheet="4" activeTab="6"/>
  </bookViews>
  <sheets>
    <sheet name="reference 21" sheetId="1" r:id="rId1"/>
    <sheet name="Speed up Details" sheetId="2" r:id="rId2"/>
    <sheet name="Speed up Summary" sheetId="3" r:id="rId3"/>
    <sheet name="Speed Up (Real)" sheetId="4" r:id="rId4"/>
    <sheet name="speed up real summary" sheetId="5" r:id="rId5"/>
    <sheet name="Pruning Performance" sheetId="6" r:id="rId6"/>
    <sheet name="number of reference point" sheetId="7" r:id="rId7"/>
    <sheet name="average distances" sheetId="8" r:id="rId8"/>
  </sheets>
  <definedNames/>
  <calcPr fullCalcOnLoad="1"/>
</workbook>
</file>

<file path=xl/sharedStrings.xml><?xml version="1.0" encoding="utf-8"?>
<sst xmlns="http://schemas.openxmlformats.org/spreadsheetml/2006/main" count="371" uniqueCount="71">
  <si>
    <t>Seed of the random walk generator</t>
  </si>
  <si>
    <t xml:space="preserve">Number of Reference Points </t>
  </si>
  <si>
    <t>Total Time Series</t>
  </si>
  <si>
    <t>Length of Time Series</t>
  </si>
  <si>
    <t>Run</t>
  </si>
  <si>
    <t>Execution Time</t>
  </si>
  <si>
    <t>No. Distance Call</t>
  </si>
  <si>
    <t>Motif Locations</t>
  </si>
  <si>
    <t>Motif Distance</t>
  </si>
  <si>
    <t>offset</t>
  </si>
  <si>
    <t>Depth Avg</t>
  </si>
  <si>
    <t>Depth Std</t>
  </si>
  <si>
    <t>Average</t>
  </si>
  <si>
    <t>Averages</t>
  </si>
  <si>
    <t xml:space="preserve">Averages </t>
  </si>
  <si>
    <t>Size of the Dataset</t>
  </si>
  <si>
    <t>Time (B F)</t>
  </si>
  <si>
    <t>Time (B F) with optimization</t>
  </si>
  <si>
    <t>Time (Our Method)</t>
  </si>
  <si>
    <t>N(N-1)/2</t>
  </si>
  <si>
    <t>Run 1</t>
  </si>
  <si>
    <t>Run 2</t>
  </si>
  <si>
    <t>Run 3</t>
  </si>
  <si>
    <t>Run 4</t>
  </si>
  <si>
    <t>Run 5</t>
  </si>
  <si>
    <t>Run 6</t>
  </si>
  <si>
    <t>Run 7</t>
  </si>
  <si>
    <t>Run 8</t>
  </si>
  <si>
    <t>Run 9</t>
  </si>
  <si>
    <t>Run 10</t>
  </si>
  <si>
    <t>Number of rejection in each reference  for 10 runs with 10 refernces For 100000 random walks</t>
  </si>
  <si>
    <t>Ref 1</t>
  </si>
  <si>
    <t>Ref 2</t>
  </si>
  <si>
    <t>Ref 3</t>
  </si>
  <si>
    <t>Ref 4</t>
  </si>
  <si>
    <t>Ref 5</t>
  </si>
  <si>
    <t>Ref 6</t>
  </si>
  <si>
    <t>Ref 7</t>
  </si>
  <si>
    <t>Ref 8</t>
  </si>
  <si>
    <t>Ref 9</t>
  </si>
  <si>
    <t>Ref 10</t>
  </si>
  <si>
    <t>Average total rejections at different reference points</t>
  </si>
  <si>
    <t>Total number of comparisons in brute force</t>
  </si>
  <si>
    <t>Number of comparisons left at each reference point</t>
  </si>
  <si>
    <t>Ref 0</t>
  </si>
  <si>
    <t>Std</t>
  </si>
  <si>
    <t>std</t>
  </si>
  <si>
    <t>Standard Deviation</t>
  </si>
  <si>
    <t>mean + 3sigma</t>
  </si>
  <si>
    <t>mean - 3sigma</t>
  </si>
  <si>
    <t>This is the results of the experiment made to compare our algorithm with the FLAME</t>
  </si>
  <si>
    <t>Performance comparison between our algorithm and the Brute Force algorithm</t>
  </si>
  <si>
    <t>Pruning Performance of the Reference Points</t>
  </si>
  <si>
    <t>red numbers and dots are extrapolated values</t>
  </si>
  <si>
    <t>length 1024 fixed refs 30k time series</t>
  </si>
  <si>
    <t>STDEV</t>
  </si>
  <si>
    <t>Size of the dataset</t>
  </si>
  <si>
    <t>total distances</t>
  </si>
  <si>
    <t>average distances</t>
  </si>
  <si>
    <t>motif distances</t>
  </si>
  <si>
    <t>avg (over 10) random nearest neighbors</t>
  </si>
  <si>
    <t>Time (BF with Early Abandon)</t>
  </si>
  <si>
    <t>Time (BF)</t>
  </si>
  <si>
    <t>Here are the detail results of the 100 runs of our algorithm on random walks of different sizes</t>
  </si>
  <si>
    <t>Here are the detail results of the 100 runs of our algorithm on different input size sampled from LSF5_10.txt</t>
  </si>
  <si>
    <t>No. of Refs</t>
  </si>
  <si>
    <t>Here are Execution Times on 30,000 random walks of 1024 lengths with different number of reference points</t>
  </si>
  <si>
    <t>total num of comparisons</t>
  </si>
  <si>
    <r>
      <rPr>
        <sz val="16"/>
        <color indexed="10"/>
        <rFont val="Calibri"/>
        <family val="2"/>
      </rPr>
      <t xml:space="preserve">Here are various distances measured by BF_s.exe on different sized data </t>
    </r>
    <r>
      <rPr>
        <sz val="11"/>
        <color theme="1"/>
        <rFont val="Calibri"/>
        <family val="2"/>
      </rPr>
      <t xml:space="preserve"> </t>
    </r>
  </si>
  <si>
    <t>These are random walks</t>
  </si>
  <si>
    <t>These are samples from LSF5_10.txt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</si>
</sst>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0.00000000"/>
    <numFmt numFmtId="173" formatCode="0.0000000000"/>
    <numFmt numFmtId="174" formatCode="0.000000000"/>
    <numFmt numFmtId="175" formatCode="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24"/>
      <color indexed="10"/>
      <name val="Calibri"/>
      <family val="2"/>
    </font>
    <font>
      <sz val="24"/>
      <color indexed="8"/>
      <name val="Calibri"/>
      <family val="2"/>
    </font>
    <font>
      <b/>
      <sz val="18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10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theme="3" tint="0.3999499976634979"/>
      <name val="Calibri"/>
      <family val="2"/>
    </font>
    <font>
      <b/>
      <sz val="24"/>
      <color rgb="FFFF3300"/>
      <name val="Calibri"/>
      <family val="2"/>
    </font>
    <font>
      <sz val="24"/>
      <color theme="1"/>
      <name val="Calibri"/>
      <family val="2"/>
    </font>
    <font>
      <b/>
      <sz val="18"/>
      <color rgb="FFFF33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" fontId="0" fillId="0" borderId="0" xfId="57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wrapText="1"/>
    </xf>
    <xf numFmtId="1" fontId="51" fillId="0" borderId="0" xfId="0" applyNumberFormat="1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Border="1" applyAlignment="1">
      <alignment/>
    </xf>
    <xf numFmtId="1" fontId="48" fillId="0" borderId="0" xfId="0" applyNumberFormat="1" applyFont="1" applyAlignment="1">
      <alignment/>
    </xf>
    <xf numFmtId="0" fontId="56" fillId="0" borderId="0" xfId="0" applyFont="1" applyAlignment="1">
      <alignment/>
    </xf>
    <xf numFmtId="0" fontId="48" fillId="0" borderId="0" xfId="0" applyFont="1" applyAlignment="1">
      <alignment horizontal="center"/>
    </xf>
    <xf numFmtId="0" fontId="5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Speed up</a:t>
            </a:r>
          </a:p>
        </c:rich>
      </c:tx>
      <c:layout>
        <c:manualLayout>
          <c:xMode val="factor"/>
          <c:yMode val="factor"/>
          <c:x val="0.018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205"/>
          <c:w val="0.89575"/>
          <c:h val="0.77625"/>
        </c:manualLayout>
      </c:layout>
      <c:scatterChart>
        <c:scatterStyle val="smoothMarker"/>
        <c:varyColors val="0"/>
        <c:ser>
          <c:idx val="0"/>
          <c:order val="0"/>
          <c:tx>
            <c:v>Our Algorithm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'Speed up Summary'!$B$4:$B$13</c:f>
              <c:numCache/>
            </c:numRef>
          </c:xVal>
          <c:yVal>
            <c:numRef>
              <c:f>'Speed up Summary'!$E$4:$E$13</c:f>
              <c:numCache/>
            </c:numRef>
          </c:yVal>
          <c:smooth val="1"/>
        </c:ser>
        <c:ser>
          <c:idx val="4"/>
          <c:order val="1"/>
          <c:tx>
            <c:v>Brute Force with Optimized Distance Calculation</c:v>
          </c:tx>
          <c:spPr>
            <a:ln w="25400">
              <a:solidFill>
                <a:srgbClr val="3333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'Speed up Summary'!$B$4:$B$13</c:f>
              <c:numCache/>
            </c:numRef>
          </c:xVal>
          <c:yVal>
            <c:numRef>
              <c:f>'Speed up Summary'!$D$4:$D$13</c:f>
              <c:numCache/>
            </c:numRef>
          </c:yVal>
          <c:smooth val="1"/>
        </c:ser>
        <c:ser>
          <c:idx val="3"/>
          <c:order val="2"/>
          <c:tx>
            <c:v>Brute Force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'Speed up Summary'!$B$4:$B$6</c:f>
              <c:numCache/>
            </c:numRef>
          </c:xVal>
          <c:yVal>
            <c:numRef>
              <c:f>'Speed up Summary'!$C$4:$C$6</c:f>
              <c:numCache/>
            </c:numRef>
          </c:yVal>
          <c:smooth val="1"/>
        </c:ser>
        <c:ser>
          <c:idx val="5"/>
          <c:order val="3"/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'Speed up Summary'!$B$6:$B$13</c:f>
              <c:numCache/>
            </c:numRef>
          </c:xVal>
          <c:yVal>
            <c:numRef>
              <c:f>'Speed up Summary'!$C$6:$C$13</c:f>
              <c:numCache/>
            </c:numRef>
          </c:yVal>
          <c:smooth val="1"/>
        </c:ser>
        <c:axId val="47623787"/>
        <c:axId val="30201300"/>
      </c:scatterChart>
      <c:valAx>
        <c:axId val="47623787"/>
        <c:scaling>
          <c:orientation val="minMax"/>
          <c:max val="100000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Size of the dataset (Random Walk)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1300"/>
        <c:crossesAt val="-2000000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29725"/>
                <c:y val="0.296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valAx>
        <c:axId val="30201300"/>
        <c:scaling>
          <c:orientation val="minMax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Execution Time in Seconds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47623787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03125"/>
                <c:y val="0.015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9"/>
          <c:y val="0.16475"/>
          <c:w val="0.709"/>
          <c:h val="0.1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4175"/>
          <c:w val="0.737"/>
          <c:h val="0.91125"/>
        </c:manualLayout>
      </c:layout>
      <c:scatterChart>
        <c:scatterStyle val="smoothMarker"/>
        <c:varyColors val="0"/>
        <c:ser>
          <c:idx val="0"/>
          <c:order val="0"/>
          <c:tx>
            <c:v>Brute Force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'speed up real summary'!$B$5:$B$14</c:f>
              <c:numCache/>
            </c:numRef>
          </c:xVal>
          <c:yVal>
            <c:numRef>
              <c:f>'speed up real summary'!$C$5:$C$14</c:f>
              <c:numCache/>
            </c:numRef>
          </c:yVal>
          <c:smooth val="1"/>
        </c:ser>
        <c:ser>
          <c:idx val="1"/>
          <c:order val="1"/>
          <c:tx>
            <c:v>BF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'speed up real summary'!$B$5:$B$14</c:f>
              <c:numCache/>
            </c:numRef>
          </c:xVal>
          <c:yVal>
            <c:numRef>
              <c:f>'speed up real summary'!$D$5:$D$14</c:f>
              <c:numCache/>
            </c:numRef>
          </c:yVal>
          <c:smooth val="1"/>
        </c:ser>
        <c:ser>
          <c:idx val="2"/>
          <c:order val="2"/>
          <c:tx>
            <c:v>ours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'speed up real summary'!$B$5:$B$14</c:f>
              <c:numCache/>
            </c:numRef>
          </c:xVal>
          <c:yVal>
            <c:numRef>
              <c:f>'speed up real summary'!$E$5:$E$14</c:f>
              <c:numCache/>
            </c:numRef>
          </c:yVal>
          <c:smooth val="1"/>
        </c:ser>
        <c:axId val="43752501"/>
        <c:axId val="10864590"/>
      </c:scatterChart>
      <c:valAx>
        <c:axId val="4375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64590"/>
        <c:crosses val="autoZero"/>
        <c:crossBetween val="midCat"/>
        <c:dispUnits/>
      </c:valAx>
      <c:valAx>
        <c:axId val="108645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525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"/>
          <c:y val="0.33775"/>
          <c:w val="0.206"/>
          <c:h val="0.3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Pruning performance of the Reference Points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25"/>
          <c:y val="0.2235"/>
          <c:w val="0.8982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'Pruning Performance'!$Q$21:$Q$31</c:f>
              <c:numCache/>
            </c:numRef>
          </c:val>
        </c:ser>
        <c:axId val="15301855"/>
        <c:axId val="66899368"/>
      </c:barChart>
      <c:catAx>
        <c:axId val="15301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Reference Points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899368"/>
        <c:crosses val="autoZero"/>
        <c:auto val="1"/>
        <c:lblOffset val="100"/>
        <c:tickLblSkip val="1"/>
        <c:noMultiLvlLbl val="0"/>
      </c:catAx>
      <c:valAx>
        <c:axId val="66899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 of Distance Computations Left after Checking each Reference Point</a:t>
                </a:r>
              </a:p>
            </c:rich>
          </c:tx>
          <c:layout>
            <c:manualLayout>
              <c:xMode val="factor"/>
              <c:yMode val="factor"/>
              <c:x val="0.001"/>
              <c:y val="0.0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01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6"/>
          <c:w val="0.8125"/>
          <c:h val="0.924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'number of reference point'!$R$6:$R$64</c:f>
              <c:numCache/>
            </c:numRef>
          </c:yVal>
          <c:smooth val="1"/>
        </c:ser>
        <c:axId val="55167593"/>
        <c:axId val="57545058"/>
      </c:scatterChart>
      <c:valAx>
        <c:axId val="55167593"/>
        <c:scaling>
          <c:orientation val="minMax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45058"/>
        <c:crosses val="autoZero"/>
        <c:crossBetween val="midCat"/>
        <c:dispUnits/>
      </c:valAx>
      <c:valAx>
        <c:axId val="575450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675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4515"/>
          <c:w val="0.1375"/>
          <c:h val="0.0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4"/>
          <c:w val="0.72825"/>
          <c:h val="0.91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'average distances'!$C$5:$C$20</c:f>
              <c:numCache/>
            </c:numRef>
          </c:xVal>
          <c:yVal>
            <c:numRef>
              <c:f>'average distances'!$F$5:$F$20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'average distances'!$C$5:$C$20</c:f>
              <c:numCache/>
            </c:numRef>
          </c:xVal>
          <c:yVal>
            <c:numRef>
              <c:f>'average distances'!$H$5:$H$20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'average distances'!$C$5:$C$20</c:f>
              <c:numCache/>
            </c:numRef>
          </c:xVal>
          <c:yVal>
            <c:numRef>
              <c:f>'average distances'!$K$5:$K$20</c:f>
              <c:numCache/>
            </c:numRef>
          </c:yVal>
          <c:smooth val="1"/>
        </c:ser>
        <c:axId val="58842835"/>
        <c:axId val="65707260"/>
      </c:scatterChart>
      <c:valAx>
        <c:axId val="58842835"/>
        <c:scaling>
          <c:orientation val="minMax"/>
          <c:min val="-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07260"/>
        <c:crossesAt val="-100"/>
        <c:crossBetween val="midCat"/>
        <c:dispUnits/>
      </c:valAx>
      <c:valAx>
        <c:axId val="65707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428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8"/>
          <c:y val="0.3445"/>
          <c:w val="0.1995"/>
          <c:h val="0.29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"/>
          <c:w val="0.757"/>
          <c:h val="0.921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'average distances'!$C$36:$C$47</c:f>
              <c:numCache/>
            </c:numRef>
          </c:xVal>
          <c:yVal>
            <c:numRef>
              <c:f>'average distances'!$F$36:$F$47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'average distances'!$C$36:$C$47</c:f>
              <c:numCache/>
            </c:numRef>
          </c:xVal>
          <c:yVal>
            <c:numRef>
              <c:f>'average distances'!$H$36:$H$47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'average distances'!$C$36:$C$47</c:f>
              <c:numCache/>
            </c:numRef>
          </c:xVal>
          <c:yVal>
            <c:numRef>
              <c:f>'average distances'!$K$36:$K$47</c:f>
              <c:numCache/>
            </c:numRef>
          </c:yVal>
          <c:smooth val="1"/>
        </c:ser>
        <c:axId val="54326301"/>
        <c:axId val="9591414"/>
      </c:scatterChart>
      <c:valAx>
        <c:axId val="5432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91414"/>
        <c:crosses val="autoZero"/>
        <c:crossBetween val="midCat"/>
        <c:dispUnits/>
      </c:valAx>
      <c:valAx>
        <c:axId val="95914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263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"/>
          <c:y val="0.35775"/>
          <c:w val="0.17875"/>
          <c:h val="0.2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1704975</xdr:colOff>
      <xdr:row>15</xdr:row>
      <xdr:rowOff>47625</xdr:rowOff>
    </xdr:from>
    <xdr:to>
      <xdr:col>7</xdr:col>
      <xdr:colOff>1209675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4962525" y="3009900"/>
        <a:ext cx="57150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800100</xdr:colOff>
      <xdr:row>13</xdr:row>
      <xdr:rowOff>66675</xdr:rowOff>
    </xdr:from>
    <xdr:to>
      <xdr:col>2</xdr:col>
      <xdr:colOff>1076325</xdr:colOff>
      <xdr:row>15</xdr:row>
      <xdr:rowOff>76200</xdr:rowOff>
    </xdr:to>
    <xdr:sp>
      <xdr:nvSpPr>
        <xdr:cNvPr id="2" name="Straight Arrow Connector 3"/>
        <xdr:cNvSpPr>
          <a:spLocks/>
        </xdr:cNvSpPr>
      </xdr:nvSpPr>
      <xdr:spPr>
        <a:xfrm rot="5400000" flipH="1" flipV="1">
          <a:off x="2600325" y="2647950"/>
          <a:ext cx="276225" cy="390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17</xdr:row>
      <xdr:rowOff>114300</xdr:rowOff>
    </xdr:from>
    <xdr:to>
      <xdr:col>6</xdr:col>
      <xdr:colOff>1095375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4000500" y="3457575"/>
        <a:ext cx="48482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37</xdr:row>
      <xdr:rowOff>180975</xdr:rowOff>
    </xdr:from>
    <xdr:to>
      <xdr:col>9</xdr:col>
      <xdr:colOff>285750</xdr:colOff>
      <xdr:row>56</xdr:row>
      <xdr:rowOff>66675</xdr:rowOff>
    </xdr:to>
    <xdr:graphicFrame>
      <xdr:nvGraphicFramePr>
        <xdr:cNvPr id="1" name="Chart 5"/>
        <xdr:cNvGraphicFramePr/>
      </xdr:nvGraphicFramePr>
      <xdr:xfrm>
        <a:off x="2476500" y="8229600"/>
        <a:ext cx="54292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65</xdr:row>
      <xdr:rowOff>152400</xdr:rowOff>
    </xdr:from>
    <xdr:to>
      <xdr:col>12</xdr:col>
      <xdr:colOff>457200</xdr:colOff>
      <xdr:row>79</xdr:row>
      <xdr:rowOff>123825</xdr:rowOff>
    </xdr:to>
    <xdr:graphicFrame>
      <xdr:nvGraphicFramePr>
        <xdr:cNvPr id="1" name="Chart 2"/>
        <xdr:cNvGraphicFramePr/>
      </xdr:nvGraphicFramePr>
      <xdr:xfrm>
        <a:off x="3228975" y="12582525"/>
        <a:ext cx="55626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20</xdr:row>
      <xdr:rowOff>85725</xdr:rowOff>
    </xdr:from>
    <xdr:to>
      <xdr:col>7</xdr:col>
      <xdr:colOff>933450</xdr:colOff>
      <xdr:row>32</xdr:row>
      <xdr:rowOff>180975</xdr:rowOff>
    </xdr:to>
    <xdr:graphicFrame>
      <xdr:nvGraphicFramePr>
        <xdr:cNvPr id="1" name="Chart 2"/>
        <xdr:cNvGraphicFramePr/>
      </xdr:nvGraphicFramePr>
      <xdr:xfrm>
        <a:off x="4210050" y="3990975"/>
        <a:ext cx="38481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48</xdr:row>
      <xdr:rowOff>19050</xdr:rowOff>
    </xdr:from>
    <xdr:to>
      <xdr:col>8</xdr:col>
      <xdr:colOff>400050</xdr:colOff>
      <xdr:row>61</xdr:row>
      <xdr:rowOff>95250</xdr:rowOff>
    </xdr:to>
    <xdr:graphicFrame>
      <xdr:nvGraphicFramePr>
        <xdr:cNvPr id="2" name="Chart 2"/>
        <xdr:cNvGraphicFramePr/>
      </xdr:nvGraphicFramePr>
      <xdr:xfrm>
        <a:off x="4181475" y="9258300"/>
        <a:ext cx="42957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34.421875" style="0" customWidth="1"/>
    <col min="2" max="2" width="16.00390625" style="0" customWidth="1"/>
    <col min="3" max="3" width="17.8515625" style="0" customWidth="1"/>
    <col min="5" max="5" width="12.421875" style="0" customWidth="1"/>
    <col min="6" max="6" width="15.28125" style="0" customWidth="1"/>
  </cols>
  <sheetData>
    <row r="1" spans="3:9" ht="31.5">
      <c r="C1" s="16" t="s">
        <v>50</v>
      </c>
      <c r="D1" s="17"/>
      <c r="E1" s="17"/>
      <c r="F1" s="17"/>
      <c r="G1" s="17"/>
      <c r="H1" s="17"/>
      <c r="I1" s="17"/>
    </row>
    <row r="3" spans="1:3" ht="15">
      <c r="A3" t="s">
        <v>0</v>
      </c>
      <c r="B3">
        <v>362436069</v>
      </c>
      <c r="C3">
        <v>521288629</v>
      </c>
    </row>
    <row r="4" spans="1:2" ht="15">
      <c r="A4" t="s">
        <v>1</v>
      </c>
      <c r="B4">
        <v>10</v>
      </c>
    </row>
    <row r="5" spans="1:2" ht="15">
      <c r="A5" t="s">
        <v>2</v>
      </c>
      <c r="B5">
        <v>8169</v>
      </c>
    </row>
    <row r="6" spans="1:2" ht="15">
      <c r="A6" t="s">
        <v>3</v>
      </c>
      <c r="B6">
        <v>11</v>
      </c>
    </row>
    <row r="7" spans="1:3" ht="15">
      <c r="A7" t="s">
        <v>7</v>
      </c>
      <c r="B7">
        <v>4708</v>
      </c>
      <c r="C7">
        <v>3213</v>
      </c>
    </row>
    <row r="8" spans="1:2" ht="15">
      <c r="A8" t="s">
        <v>8</v>
      </c>
      <c r="B8">
        <v>0.221759</v>
      </c>
    </row>
    <row r="10" spans="1:6" ht="15">
      <c r="A10" t="s">
        <v>4</v>
      </c>
      <c r="B10" t="s">
        <v>5</v>
      </c>
      <c r="C10" t="s">
        <v>6</v>
      </c>
      <c r="D10" t="s">
        <v>9</v>
      </c>
      <c r="E10" t="s">
        <v>10</v>
      </c>
      <c r="F10" t="s">
        <v>11</v>
      </c>
    </row>
    <row r="11" spans="1:6" ht="15">
      <c r="A11">
        <v>1</v>
      </c>
      <c r="B11">
        <v>0.578</v>
      </c>
      <c r="C11">
        <v>89481</v>
      </c>
      <c r="D11">
        <v>561</v>
      </c>
      <c r="E11">
        <v>1.876041</v>
      </c>
      <c r="F11">
        <v>0.971065</v>
      </c>
    </row>
    <row r="12" spans="1:6" ht="15">
      <c r="A12">
        <v>2</v>
      </c>
      <c r="B12">
        <v>0.609</v>
      </c>
      <c r="C12">
        <v>90677</v>
      </c>
      <c r="D12">
        <v>487</v>
      </c>
      <c r="E12">
        <v>2.436803</v>
      </c>
      <c r="F12">
        <v>1.416978</v>
      </c>
    </row>
    <row r="13" spans="1:6" ht="15">
      <c r="A13">
        <v>3</v>
      </c>
      <c r="B13">
        <v>0.593</v>
      </c>
      <c r="C13">
        <v>92537</v>
      </c>
      <c r="D13">
        <v>588</v>
      </c>
      <c r="E13">
        <v>1.898123</v>
      </c>
      <c r="F13">
        <v>0.957492</v>
      </c>
    </row>
    <row r="14" spans="1:6" ht="15">
      <c r="A14">
        <v>4</v>
      </c>
      <c r="B14">
        <v>0.5</v>
      </c>
      <c r="C14">
        <v>87963</v>
      </c>
      <c r="D14">
        <v>295</v>
      </c>
      <c r="E14">
        <v>2.769749</v>
      </c>
      <c r="F14">
        <v>1.369253</v>
      </c>
    </row>
    <row r="15" spans="1:6" ht="15">
      <c r="A15">
        <v>5</v>
      </c>
      <c r="B15">
        <v>0.687</v>
      </c>
      <c r="C15">
        <v>88408</v>
      </c>
      <c r="D15">
        <v>314</v>
      </c>
      <c r="E15">
        <v>2.874576</v>
      </c>
      <c r="F15">
        <v>1.378814</v>
      </c>
    </row>
    <row r="16" spans="1:6" ht="15">
      <c r="A16">
        <v>6</v>
      </c>
      <c r="B16">
        <v>0.468</v>
      </c>
      <c r="C16">
        <v>86365</v>
      </c>
      <c r="D16">
        <v>262</v>
      </c>
      <c r="E16">
        <v>2.559003</v>
      </c>
      <c r="F16">
        <v>1.107648</v>
      </c>
    </row>
    <row r="17" spans="1:6" ht="15">
      <c r="A17">
        <v>7</v>
      </c>
      <c r="B17">
        <v>0.453</v>
      </c>
      <c r="C17">
        <v>88546</v>
      </c>
      <c r="D17">
        <v>298</v>
      </c>
      <c r="E17">
        <v>2.260685</v>
      </c>
      <c r="F17">
        <v>0.952778</v>
      </c>
    </row>
    <row r="18" spans="1:6" ht="15">
      <c r="A18">
        <v>8</v>
      </c>
      <c r="B18">
        <v>0.562</v>
      </c>
      <c r="C18">
        <v>89549</v>
      </c>
      <c r="D18">
        <v>431</v>
      </c>
      <c r="E18">
        <v>2.27787</v>
      </c>
      <c r="F18">
        <v>1.305378</v>
      </c>
    </row>
    <row r="19" spans="1:6" ht="15">
      <c r="A19">
        <v>9</v>
      </c>
      <c r="B19">
        <v>0.531</v>
      </c>
      <c r="C19">
        <v>89224</v>
      </c>
      <c r="D19">
        <v>387</v>
      </c>
      <c r="E19">
        <v>2.296502</v>
      </c>
      <c r="F19">
        <v>1.291167</v>
      </c>
    </row>
    <row r="20" spans="1:6" ht="15">
      <c r="A20">
        <v>10</v>
      </c>
      <c r="B20">
        <v>0.453</v>
      </c>
      <c r="C20">
        <v>84892</v>
      </c>
      <c r="D20">
        <v>271</v>
      </c>
      <c r="E20">
        <v>2.422656</v>
      </c>
      <c r="F20">
        <v>0.986802</v>
      </c>
    </row>
    <row r="21" spans="1:6" ht="15">
      <c r="A21">
        <v>11</v>
      </c>
      <c r="B21">
        <v>0.484</v>
      </c>
      <c r="C21">
        <v>85253</v>
      </c>
      <c r="D21">
        <v>284</v>
      </c>
      <c r="E21">
        <v>2.761078</v>
      </c>
      <c r="F21">
        <v>1.102592</v>
      </c>
    </row>
    <row r="22" spans="1:6" ht="15">
      <c r="A22">
        <v>12</v>
      </c>
      <c r="B22">
        <v>0.484</v>
      </c>
      <c r="C22">
        <v>89724</v>
      </c>
      <c r="D22">
        <v>312</v>
      </c>
      <c r="E22">
        <v>2.395744</v>
      </c>
      <c r="F22">
        <v>1.224651</v>
      </c>
    </row>
    <row r="23" spans="1:3" ht="15">
      <c r="A23" t="s">
        <v>12</v>
      </c>
      <c r="B23">
        <f>AVERAGE(B11:B22)</f>
        <v>0.5335</v>
      </c>
      <c r="C23">
        <f>AVERAGE(C11:C22)</f>
        <v>88551.58333333333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9.8515625" style="0" customWidth="1"/>
    <col min="2" max="2" width="17.421875" style="0" customWidth="1"/>
    <col min="3" max="3" width="20.7109375" style="0" customWidth="1"/>
    <col min="4" max="4" width="11.57421875" style="0" customWidth="1"/>
    <col min="5" max="5" width="13.7109375" style="0" customWidth="1"/>
    <col min="6" max="6" width="12.7109375" style="0" customWidth="1"/>
  </cols>
  <sheetData>
    <row r="1" ht="23.25">
      <c r="B1" s="18" t="s">
        <v>63</v>
      </c>
    </row>
    <row r="3" spans="1:3" ht="15">
      <c r="A3" t="s">
        <v>0</v>
      </c>
      <c r="B3">
        <v>362436069</v>
      </c>
      <c r="C3">
        <v>521288629</v>
      </c>
    </row>
    <row r="4" spans="1:2" ht="15">
      <c r="A4" t="s">
        <v>1</v>
      </c>
      <c r="B4">
        <v>10</v>
      </c>
    </row>
    <row r="5" spans="1:2" ht="15">
      <c r="A5" t="s">
        <v>2</v>
      </c>
      <c r="B5">
        <v>10000</v>
      </c>
    </row>
    <row r="6" spans="1:2" ht="15">
      <c r="A6" t="s">
        <v>3</v>
      </c>
      <c r="B6">
        <v>1024</v>
      </c>
    </row>
    <row r="7" spans="1:3" ht="15">
      <c r="A7" t="s">
        <v>7</v>
      </c>
      <c r="B7">
        <v>130</v>
      </c>
      <c r="C7">
        <v>3968</v>
      </c>
    </row>
    <row r="8" spans="1:2" ht="15">
      <c r="A8" t="s">
        <v>8</v>
      </c>
      <c r="B8">
        <v>5.097848</v>
      </c>
    </row>
    <row r="10" spans="1:6" ht="15">
      <c r="A10" t="s">
        <v>4</v>
      </c>
      <c r="B10" t="s">
        <v>5</v>
      </c>
      <c r="C10" t="s">
        <v>6</v>
      </c>
      <c r="D10" t="s">
        <v>9</v>
      </c>
      <c r="E10" t="s">
        <v>10</v>
      </c>
      <c r="F10" t="s">
        <v>11</v>
      </c>
    </row>
    <row r="11" spans="1:6" ht="15">
      <c r="A11">
        <v>1</v>
      </c>
      <c r="B11">
        <v>23.803</v>
      </c>
      <c r="C11">
        <v>724540</v>
      </c>
      <c r="D11">
        <v>2220</v>
      </c>
      <c r="E11">
        <v>2.285893</v>
      </c>
      <c r="F11">
        <v>1.786204</v>
      </c>
    </row>
    <row r="12" spans="1:6" ht="15">
      <c r="A12">
        <v>2</v>
      </c>
      <c r="B12">
        <v>23.245</v>
      </c>
      <c r="C12">
        <v>823879</v>
      </c>
      <c r="D12">
        <v>2053</v>
      </c>
      <c r="E12">
        <v>2.223978</v>
      </c>
      <c r="F12">
        <v>1.767931</v>
      </c>
    </row>
    <row r="13" spans="1:6" ht="15">
      <c r="A13">
        <v>3</v>
      </c>
      <c r="B13">
        <v>26.277</v>
      </c>
      <c r="C13">
        <v>772927</v>
      </c>
      <c r="D13">
        <v>1608</v>
      </c>
      <c r="E13">
        <v>2.867668</v>
      </c>
      <c r="F13">
        <v>2.133722</v>
      </c>
    </row>
    <row r="14" spans="1:6" ht="15">
      <c r="A14">
        <v>4</v>
      </c>
      <c r="B14">
        <v>24.254</v>
      </c>
      <c r="C14">
        <v>879995</v>
      </c>
      <c r="D14">
        <v>1602</v>
      </c>
      <c r="E14">
        <v>2.5871</v>
      </c>
      <c r="F14">
        <v>1.85594</v>
      </c>
    </row>
    <row r="15" spans="1:6" ht="15">
      <c r="A15">
        <v>5</v>
      </c>
      <c r="B15">
        <v>24.005</v>
      </c>
      <c r="C15">
        <v>692995</v>
      </c>
      <c r="D15">
        <v>2289</v>
      </c>
      <c r="E15">
        <v>2.062659</v>
      </c>
      <c r="F15">
        <v>1.518391</v>
      </c>
    </row>
    <row r="16" spans="1:6" ht="15">
      <c r="A16">
        <v>6</v>
      </c>
      <c r="B16">
        <v>26.712</v>
      </c>
      <c r="C16">
        <v>683997</v>
      </c>
      <c r="D16">
        <v>1991</v>
      </c>
      <c r="E16">
        <v>2.305238</v>
      </c>
      <c r="F16">
        <v>1.704093</v>
      </c>
    </row>
    <row r="17" spans="1:6" ht="15">
      <c r="A17">
        <v>7</v>
      </c>
      <c r="B17">
        <v>24.171</v>
      </c>
      <c r="C17">
        <v>857249</v>
      </c>
      <c r="D17">
        <v>2120</v>
      </c>
      <c r="E17">
        <v>2.515249</v>
      </c>
      <c r="F17">
        <v>2.029297</v>
      </c>
    </row>
    <row r="18" spans="1:6" ht="15">
      <c r="A18">
        <v>8</v>
      </c>
      <c r="B18">
        <v>25.638</v>
      </c>
      <c r="C18">
        <v>768365</v>
      </c>
      <c r="D18">
        <v>2327</v>
      </c>
      <c r="E18">
        <v>2.366066</v>
      </c>
      <c r="F18">
        <v>1.780436</v>
      </c>
    </row>
    <row r="19" spans="1:6" ht="15">
      <c r="A19">
        <v>9</v>
      </c>
      <c r="B19">
        <v>24.874</v>
      </c>
      <c r="C19">
        <v>913669</v>
      </c>
      <c r="D19">
        <v>2096</v>
      </c>
      <c r="E19">
        <v>2.263044</v>
      </c>
      <c r="F19">
        <v>1.839958</v>
      </c>
    </row>
    <row r="20" spans="1:6" ht="15">
      <c r="A20">
        <v>10</v>
      </c>
      <c r="B20">
        <v>23.96</v>
      </c>
      <c r="C20">
        <v>735491</v>
      </c>
      <c r="D20">
        <v>2269</v>
      </c>
      <c r="E20">
        <v>2.097767</v>
      </c>
      <c r="F20">
        <v>1.514557</v>
      </c>
    </row>
    <row r="21" spans="1:4" ht="15">
      <c r="A21" t="s">
        <v>13</v>
      </c>
      <c r="B21">
        <f>AVERAGE(B11:B20)</f>
        <v>24.6939</v>
      </c>
      <c r="C21" s="2">
        <f>AVERAGE(C11:C20)</f>
        <v>785310.7</v>
      </c>
      <c r="D21" s="2">
        <f>AVERAGE(D11:D20)</f>
        <v>2057.5</v>
      </c>
    </row>
    <row r="22" spans="1:4" ht="15">
      <c r="A22" t="s">
        <v>45</v>
      </c>
      <c r="B22" s="4">
        <f>STDEV(B11:B20)</f>
        <v>1.1487112053660866</v>
      </c>
      <c r="C22" s="2"/>
      <c r="D22" s="2"/>
    </row>
    <row r="25" spans="1:3" ht="15">
      <c r="A25" t="s">
        <v>0</v>
      </c>
      <c r="B25">
        <v>2309135736</v>
      </c>
      <c r="C25">
        <v>1597177485</v>
      </c>
    </row>
    <row r="26" spans="1:2" ht="15">
      <c r="A26" t="s">
        <v>1</v>
      </c>
      <c r="B26">
        <v>10</v>
      </c>
    </row>
    <row r="27" spans="1:2" ht="15">
      <c r="A27" t="s">
        <v>2</v>
      </c>
      <c r="B27">
        <v>20000</v>
      </c>
    </row>
    <row r="28" spans="1:2" ht="15">
      <c r="A28" t="s">
        <v>3</v>
      </c>
      <c r="B28">
        <v>1024</v>
      </c>
    </row>
    <row r="29" spans="1:3" ht="15">
      <c r="A29" t="s">
        <v>7</v>
      </c>
      <c r="B29">
        <v>721</v>
      </c>
      <c r="C29">
        <v>3287</v>
      </c>
    </row>
    <row r="30" spans="1:2" ht="15">
      <c r="A30" t="s">
        <v>8</v>
      </c>
      <c r="B30">
        <v>3.803734</v>
      </c>
    </row>
    <row r="33" spans="1:6" ht="15">
      <c r="A33" t="s">
        <v>4</v>
      </c>
      <c r="B33" t="s">
        <v>5</v>
      </c>
      <c r="C33" t="s">
        <v>6</v>
      </c>
      <c r="D33" t="s">
        <v>9</v>
      </c>
      <c r="E33" t="s">
        <v>10</v>
      </c>
      <c r="F33" t="s">
        <v>11</v>
      </c>
    </row>
    <row r="34" spans="1:6" ht="15">
      <c r="A34">
        <v>1</v>
      </c>
      <c r="B34">
        <v>53.528</v>
      </c>
      <c r="C34">
        <v>1199408</v>
      </c>
      <c r="D34">
        <v>2627</v>
      </c>
      <c r="E34">
        <v>2.424959</v>
      </c>
      <c r="F34">
        <v>1.738534</v>
      </c>
    </row>
    <row r="35" spans="1:6" ht="15">
      <c r="A35">
        <v>2</v>
      </c>
      <c r="B35">
        <v>53.068</v>
      </c>
      <c r="C35">
        <v>1284209</v>
      </c>
      <c r="D35">
        <v>2668</v>
      </c>
      <c r="E35">
        <v>2.57126</v>
      </c>
      <c r="F35">
        <v>1.817169</v>
      </c>
    </row>
    <row r="36" spans="1:6" ht="15">
      <c r="A36">
        <v>3</v>
      </c>
      <c r="B36">
        <v>54.895</v>
      </c>
      <c r="C36">
        <v>1315237</v>
      </c>
      <c r="D36">
        <v>3791</v>
      </c>
      <c r="E36">
        <v>1.933789</v>
      </c>
      <c r="F36">
        <v>1.517576</v>
      </c>
    </row>
    <row r="37" spans="1:6" ht="15">
      <c r="A37">
        <v>4</v>
      </c>
      <c r="B37">
        <v>53.432</v>
      </c>
      <c r="C37">
        <v>1026510</v>
      </c>
      <c r="D37">
        <v>2889</v>
      </c>
      <c r="E37">
        <v>2.000414</v>
      </c>
      <c r="F37">
        <v>1.399989</v>
      </c>
    </row>
    <row r="38" spans="1:6" ht="15">
      <c r="A38">
        <v>5</v>
      </c>
      <c r="B38">
        <v>54.927</v>
      </c>
      <c r="C38">
        <v>1284103</v>
      </c>
      <c r="D38">
        <v>3925</v>
      </c>
      <c r="E38">
        <v>1.882871</v>
      </c>
      <c r="F38">
        <v>1.325176</v>
      </c>
    </row>
    <row r="39" spans="1:6" ht="15">
      <c r="A39">
        <v>6</v>
      </c>
      <c r="B39">
        <v>53.007</v>
      </c>
      <c r="C39">
        <v>1097788</v>
      </c>
      <c r="D39">
        <v>2054</v>
      </c>
      <c r="E39">
        <v>2.71329</v>
      </c>
      <c r="F39">
        <v>1.983591</v>
      </c>
    </row>
    <row r="40" spans="1:6" ht="15">
      <c r="A40">
        <v>7</v>
      </c>
      <c r="B40">
        <v>54.461</v>
      </c>
      <c r="C40">
        <v>1117788</v>
      </c>
      <c r="D40">
        <v>3098</v>
      </c>
      <c r="E40">
        <v>2.299881</v>
      </c>
      <c r="F40">
        <v>1.731882</v>
      </c>
    </row>
    <row r="41" spans="1:6" ht="15">
      <c r="A41">
        <v>8</v>
      </c>
      <c r="B41">
        <v>56.073</v>
      </c>
      <c r="C41">
        <v>1277735</v>
      </c>
      <c r="D41">
        <v>3034</v>
      </c>
      <c r="E41">
        <v>2.391671</v>
      </c>
      <c r="F41">
        <v>1.883806</v>
      </c>
    </row>
    <row r="42" spans="1:6" ht="15">
      <c r="A42">
        <v>9</v>
      </c>
      <c r="B42">
        <v>53.196</v>
      </c>
      <c r="C42">
        <v>1023932</v>
      </c>
      <c r="D42">
        <v>3273</v>
      </c>
      <c r="E42">
        <v>1.93423</v>
      </c>
      <c r="F42">
        <v>1.293306</v>
      </c>
    </row>
    <row r="43" spans="1:6" ht="15">
      <c r="A43">
        <v>10</v>
      </c>
      <c r="B43">
        <v>57.868</v>
      </c>
      <c r="C43">
        <v>1132376</v>
      </c>
      <c r="D43">
        <v>2779</v>
      </c>
      <c r="E43">
        <v>2.261222</v>
      </c>
      <c r="F43">
        <v>1.583114</v>
      </c>
    </row>
    <row r="44" spans="1:4" ht="15">
      <c r="A44" t="s">
        <v>14</v>
      </c>
      <c r="B44">
        <f>AVERAGE(B34:B43)</f>
        <v>54.4455</v>
      </c>
      <c r="C44" s="2">
        <f>AVERAGE(C34:C43)</f>
        <v>1175908.6</v>
      </c>
      <c r="D44" s="2">
        <f>AVERAGE(D34:D43)</f>
        <v>3013.8</v>
      </c>
    </row>
    <row r="45" spans="1:4" ht="15">
      <c r="A45" t="s">
        <v>46</v>
      </c>
      <c r="B45" s="4">
        <f>STDEV(B34:B43)</f>
        <v>1.5703298485772264</v>
      </c>
      <c r="C45" s="2"/>
      <c r="D45" s="2"/>
    </row>
    <row r="48" spans="1:3" ht="15">
      <c r="A48" t="s">
        <v>0</v>
      </c>
      <c r="B48">
        <v>4256786937</v>
      </c>
      <c r="C48">
        <v>2743592405</v>
      </c>
    </row>
    <row r="49" spans="1:2" ht="15">
      <c r="A49" t="s">
        <v>1</v>
      </c>
      <c r="B49">
        <v>10</v>
      </c>
    </row>
    <row r="50" spans="1:2" ht="15">
      <c r="A50" t="s">
        <v>2</v>
      </c>
      <c r="B50">
        <v>30000</v>
      </c>
    </row>
    <row r="51" spans="1:2" ht="15">
      <c r="A51" t="s">
        <v>3</v>
      </c>
      <c r="B51">
        <v>1024</v>
      </c>
    </row>
    <row r="52" spans="1:3" ht="15">
      <c r="A52" t="s">
        <v>7</v>
      </c>
      <c r="B52">
        <v>15633</v>
      </c>
      <c r="C52">
        <v>20919</v>
      </c>
    </row>
    <row r="53" spans="1:2" ht="15">
      <c r="A53" t="s">
        <v>8</v>
      </c>
      <c r="B53">
        <v>4.512305</v>
      </c>
    </row>
    <row r="56" spans="1:6" ht="15">
      <c r="A56" t="s">
        <v>4</v>
      </c>
      <c r="B56" t="s">
        <v>5</v>
      </c>
      <c r="C56" t="s">
        <v>6</v>
      </c>
      <c r="D56" t="s">
        <v>9</v>
      </c>
      <c r="E56" t="s">
        <v>10</v>
      </c>
      <c r="F56" t="s">
        <v>11</v>
      </c>
    </row>
    <row r="57" spans="1:6" ht="15">
      <c r="A57">
        <v>1</v>
      </c>
      <c r="B57">
        <v>123.809</v>
      </c>
      <c r="C57">
        <v>4326586</v>
      </c>
      <c r="D57">
        <v>6510</v>
      </c>
      <c r="E57">
        <v>2.359894</v>
      </c>
      <c r="F57">
        <v>1.965824</v>
      </c>
    </row>
    <row r="58" spans="1:6" ht="15">
      <c r="A58">
        <v>2</v>
      </c>
      <c r="B58">
        <v>99.712</v>
      </c>
      <c r="C58">
        <v>4968839</v>
      </c>
      <c r="D58">
        <v>5083</v>
      </c>
      <c r="E58">
        <v>2.375496</v>
      </c>
      <c r="F58">
        <v>1.899178</v>
      </c>
    </row>
    <row r="59" spans="1:6" ht="15">
      <c r="A59">
        <v>3</v>
      </c>
      <c r="B59">
        <v>100.701</v>
      </c>
      <c r="C59">
        <v>4123976</v>
      </c>
      <c r="D59">
        <v>5649</v>
      </c>
      <c r="E59">
        <v>1.979049</v>
      </c>
      <c r="F59">
        <v>1.498796</v>
      </c>
    </row>
    <row r="60" spans="1:6" ht="15">
      <c r="A60">
        <v>4</v>
      </c>
      <c r="B60">
        <v>99.852</v>
      </c>
      <c r="C60">
        <v>3681802</v>
      </c>
      <c r="D60">
        <v>6053</v>
      </c>
      <c r="E60">
        <v>2.032039</v>
      </c>
      <c r="F60">
        <v>1.436341</v>
      </c>
    </row>
    <row r="61" spans="1:6" ht="15">
      <c r="A61">
        <v>5</v>
      </c>
      <c r="B61">
        <v>101.543</v>
      </c>
      <c r="C61">
        <v>4128501</v>
      </c>
      <c r="D61">
        <v>5411</v>
      </c>
      <c r="E61">
        <v>2.061311</v>
      </c>
      <c r="F61">
        <v>1.459719</v>
      </c>
    </row>
    <row r="62" spans="1:6" ht="15">
      <c r="A62">
        <v>6</v>
      </c>
      <c r="B62">
        <v>105.402</v>
      </c>
      <c r="C62">
        <v>4980663</v>
      </c>
      <c r="D62">
        <v>5820</v>
      </c>
      <c r="E62">
        <v>2.242631</v>
      </c>
      <c r="F62">
        <v>1.795426</v>
      </c>
    </row>
    <row r="63" spans="1:6" ht="15">
      <c r="A63">
        <v>7</v>
      </c>
      <c r="B63">
        <v>112.619</v>
      </c>
      <c r="C63">
        <v>5524383</v>
      </c>
      <c r="D63">
        <v>5894</v>
      </c>
      <c r="E63">
        <v>2.613359</v>
      </c>
      <c r="F63">
        <v>2.026144</v>
      </c>
    </row>
    <row r="64" spans="1:6" ht="15">
      <c r="A64">
        <v>8</v>
      </c>
      <c r="B64">
        <v>100.001</v>
      </c>
      <c r="C64">
        <v>3375707</v>
      </c>
      <c r="D64">
        <v>5149</v>
      </c>
      <c r="E64">
        <v>2.268148</v>
      </c>
      <c r="F64">
        <v>1.77654</v>
      </c>
    </row>
    <row r="65" spans="1:6" ht="15">
      <c r="A65">
        <v>9</v>
      </c>
      <c r="B65">
        <v>102.083</v>
      </c>
      <c r="C65">
        <v>4406841</v>
      </c>
      <c r="D65">
        <v>4524</v>
      </c>
      <c r="E65">
        <v>2.673136</v>
      </c>
      <c r="F65">
        <v>1.995939</v>
      </c>
    </row>
    <row r="66" spans="1:6" ht="15">
      <c r="A66">
        <v>10</v>
      </c>
      <c r="B66">
        <v>105.364</v>
      </c>
      <c r="C66">
        <v>4909946</v>
      </c>
      <c r="D66">
        <v>5310</v>
      </c>
      <c r="E66">
        <v>2.290723</v>
      </c>
      <c r="F66">
        <v>1.918514</v>
      </c>
    </row>
    <row r="67" spans="1:4" ht="15">
      <c r="A67" t="s">
        <v>13</v>
      </c>
      <c r="B67">
        <f>AVERAGE(B57:B66)</f>
        <v>105.1086</v>
      </c>
      <c r="C67" s="2">
        <f>AVERAGE(C57:C66)</f>
        <v>4442724.4</v>
      </c>
      <c r="D67" s="2">
        <f>AVERAGE(D57:D66)</f>
        <v>5540.3</v>
      </c>
    </row>
    <row r="68" spans="1:4" ht="15">
      <c r="A68" t="s">
        <v>46</v>
      </c>
      <c r="B68" s="4">
        <f>STDEV(B57:B66)</f>
        <v>7.6768033740904125</v>
      </c>
      <c r="C68" s="2"/>
      <c r="D68" s="2"/>
    </row>
    <row r="69" spans="3:4" ht="15">
      <c r="C69" s="2"/>
      <c r="D69" s="2"/>
    </row>
    <row r="71" spans="1:3" ht="15">
      <c r="A71" t="s">
        <v>0</v>
      </c>
      <c r="B71">
        <v>3140762380</v>
      </c>
      <c r="C71">
        <v>2995509723</v>
      </c>
    </row>
    <row r="72" spans="1:2" ht="15">
      <c r="A72" t="s">
        <v>1</v>
      </c>
      <c r="B72">
        <v>10</v>
      </c>
    </row>
    <row r="73" spans="1:2" ht="15">
      <c r="A73" t="s">
        <v>2</v>
      </c>
      <c r="B73">
        <v>40000</v>
      </c>
    </row>
    <row r="74" spans="1:2" ht="15">
      <c r="A74" t="s">
        <v>3</v>
      </c>
      <c r="B74">
        <v>1024</v>
      </c>
    </row>
    <row r="75" spans="1:3" ht="15">
      <c r="A75" t="s">
        <v>7</v>
      </c>
      <c r="B75">
        <v>3817</v>
      </c>
      <c r="C75">
        <v>37032</v>
      </c>
    </row>
    <row r="76" spans="1:2" ht="15">
      <c r="A76" t="s">
        <v>8</v>
      </c>
      <c r="B76">
        <v>4.0256</v>
      </c>
    </row>
    <row r="79" spans="1:6" ht="15">
      <c r="A79" t="s">
        <v>4</v>
      </c>
      <c r="B79" t="s">
        <v>5</v>
      </c>
      <c r="C79" t="s">
        <v>6</v>
      </c>
      <c r="D79" t="s">
        <v>9</v>
      </c>
      <c r="E79" t="s">
        <v>10</v>
      </c>
      <c r="F79" t="s">
        <v>11</v>
      </c>
    </row>
    <row r="80" spans="1:6" ht="15">
      <c r="A80">
        <v>1</v>
      </c>
      <c r="B80">
        <v>126.391</v>
      </c>
      <c r="C80">
        <v>5019418</v>
      </c>
      <c r="D80">
        <v>6327</v>
      </c>
      <c r="E80">
        <v>2.187745</v>
      </c>
      <c r="F80">
        <v>1.56197</v>
      </c>
    </row>
    <row r="81" spans="1:6" ht="15">
      <c r="A81">
        <v>2</v>
      </c>
      <c r="B81">
        <v>124.472</v>
      </c>
      <c r="C81">
        <v>5084536</v>
      </c>
      <c r="D81">
        <v>5761</v>
      </c>
      <c r="E81">
        <v>2.183076</v>
      </c>
      <c r="F81">
        <v>1.455667</v>
      </c>
    </row>
    <row r="82" spans="1:6" ht="15">
      <c r="A82">
        <v>3</v>
      </c>
      <c r="B82">
        <v>130.213</v>
      </c>
      <c r="C82">
        <v>5479948</v>
      </c>
      <c r="D82">
        <v>6734</v>
      </c>
      <c r="E82">
        <v>2.010583</v>
      </c>
      <c r="F82">
        <v>1.448104</v>
      </c>
    </row>
    <row r="83" spans="1:6" ht="15">
      <c r="A83">
        <v>4</v>
      </c>
      <c r="B83">
        <v>131.336</v>
      </c>
      <c r="C83">
        <v>4056107</v>
      </c>
      <c r="D83">
        <v>5920</v>
      </c>
      <c r="E83">
        <v>2.407702</v>
      </c>
      <c r="F83">
        <v>1.7396</v>
      </c>
    </row>
    <row r="84" spans="1:6" ht="15">
      <c r="A84">
        <v>5</v>
      </c>
      <c r="B84">
        <v>147.092</v>
      </c>
      <c r="C84">
        <v>7037331</v>
      </c>
      <c r="D84">
        <v>6746</v>
      </c>
      <c r="E84">
        <v>2.434897</v>
      </c>
      <c r="F84">
        <v>1.921386</v>
      </c>
    </row>
    <row r="85" spans="1:6" ht="15">
      <c r="A85">
        <v>6</v>
      </c>
      <c r="B85">
        <v>126.562</v>
      </c>
      <c r="C85">
        <v>7231235</v>
      </c>
      <c r="D85">
        <v>3831</v>
      </c>
      <c r="E85">
        <v>2.624893</v>
      </c>
      <c r="F85">
        <v>1.863845</v>
      </c>
    </row>
    <row r="86" spans="1:6" ht="15">
      <c r="A86">
        <v>7</v>
      </c>
      <c r="B86">
        <v>162.293</v>
      </c>
      <c r="C86">
        <v>4246189</v>
      </c>
      <c r="D86">
        <v>7866</v>
      </c>
      <c r="E86">
        <v>2.019728</v>
      </c>
      <c r="F86">
        <v>1.513686</v>
      </c>
    </row>
    <row r="87" spans="1:6" ht="15">
      <c r="A87">
        <v>8</v>
      </c>
      <c r="B87">
        <v>164.666</v>
      </c>
      <c r="C87">
        <v>4981426</v>
      </c>
      <c r="D87">
        <v>7667</v>
      </c>
      <c r="E87">
        <v>2.319567</v>
      </c>
      <c r="F87">
        <v>1.768134</v>
      </c>
    </row>
    <row r="88" spans="1:6" ht="15">
      <c r="A88">
        <v>9</v>
      </c>
      <c r="B88">
        <v>147.661</v>
      </c>
      <c r="C88">
        <v>4272208</v>
      </c>
      <c r="D88">
        <v>5729</v>
      </c>
      <c r="E88">
        <v>2.277176</v>
      </c>
      <c r="F88">
        <v>1.748639</v>
      </c>
    </row>
    <row r="89" spans="1:6" ht="15">
      <c r="A89">
        <v>10</v>
      </c>
      <c r="B89">
        <v>159.394</v>
      </c>
      <c r="C89">
        <v>6064770</v>
      </c>
      <c r="D89">
        <v>6092</v>
      </c>
      <c r="E89">
        <v>2.374553</v>
      </c>
      <c r="F89">
        <v>1.79455</v>
      </c>
    </row>
    <row r="90" spans="1:4" ht="15">
      <c r="A90" t="s">
        <v>13</v>
      </c>
      <c r="B90">
        <f>AVERAGE(B80:B89)</f>
        <v>142.008</v>
      </c>
      <c r="C90" s="1">
        <f>AVERAGE(C80:C89)</f>
        <v>5347316.8</v>
      </c>
      <c r="D90" s="1">
        <f>AVERAGE(D80:D89)</f>
        <v>6267.3</v>
      </c>
    </row>
    <row r="91" spans="1:4" ht="15">
      <c r="A91" t="s">
        <v>46</v>
      </c>
      <c r="B91" s="3">
        <f>STDEV(B80:B89)</f>
        <v>16.082900374137687</v>
      </c>
      <c r="C91" s="1"/>
      <c r="D91" s="1"/>
    </row>
    <row r="94" spans="1:3" ht="15">
      <c r="A94" t="s">
        <v>0</v>
      </c>
      <c r="B94">
        <v>2943908107</v>
      </c>
      <c r="C94">
        <v>1626511192</v>
      </c>
    </row>
    <row r="95" spans="1:2" ht="15">
      <c r="A95" t="s">
        <v>1</v>
      </c>
      <c r="B95">
        <v>10</v>
      </c>
    </row>
    <row r="96" spans="1:2" ht="15">
      <c r="A96" t="s">
        <v>2</v>
      </c>
      <c r="B96">
        <v>50000</v>
      </c>
    </row>
    <row r="97" spans="1:2" ht="15">
      <c r="A97" t="s">
        <v>3</v>
      </c>
      <c r="B97">
        <v>1024</v>
      </c>
    </row>
    <row r="98" spans="1:3" ht="15">
      <c r="A98" t="s">
        <v>7</v>
      </c>
      <c r="B98">
        <v>31169</v>
      </c>
      <c r="C98">
        <v>46254</v>
      </c>
    </row>
    <row r="99" spans="1:2" ht="15">
      <c r="A99" t="s">
        <v>8</v>
      </c>
      <c r="B99">
        <v>3.960312</v>
      </c>
    </row>
    <row r="102" spans="1:6" ht="15">
      <c r="A102" t="s">
        <v>4</v>
      </c>
      <c r="B102" t="s">
        <v>5</v>
      </c>
      <c r="C102" t="s">
        <v>6</v>
      </c>
      <c r="D102" t="s">
        <v>9</v>
      </c>
      <c r="E102" t="s">
        <v>10</v>
      </c>
      <c r="F102" t="s">
        <v>11</v>
      </c>
    </row>
    <row r="103" spans="1:6" ht="15">
      <c r="A103">
        <v>1</v>
      </c>
      <c r="B103">
        <v>185.967</v>
      </c>
      <c r="C103">
        <v>7541002</v>
      </c>
      <c r="D103">
        <v>9316</v>
      </c>
      <c r="E103">
        <v>1.977011</v>
      </c>
      <c r="F103">
        <v>1.561071</v>
      </c>
    </row>
    <row r="104" spans="1:6" ht="15">
      <c r="A104">
        <v>2</v>
      </c>
      <c r="B104">
        <v>179.68</v>
      </c>
      <c r="C104">
        <v>7565106</v>
      </c>
      <c r="D104">
        <v>5856</v>
      </c>
      <c r="E104">
        <v>2.470345</v>
      </c>
      <c r="F104">
        <v>1.739494</v>
      </c>
    </row>
    <row r="105" spans="1:6" ht="15">
      <c r="A105">
        <v>3</v>
      </c>
      <c r="B105">
        <v>186.997</v>
      </c>
      <c r="C105">
        <v>6276183</v>
      </c>
      <c r="D105">
        <v>9208</v>
      </c>
      <c r="E105">
        <v>2.06601</v>
      </c>
      <c r="F105">
        <v>1.46422</v>
      </c>
    </row>
    <row r="106" spans="1:6" ht="15">
      <c r="A106">
        <v>4</v>
      </c>
      <c r="B106">
        <v>203.205</v>
      </c>
      <c r="C106">
        <v>9857594</v>
      </c>
      <c r="D106">
        <v>9923</v>
      </c>
      <c r="E106">
        <v>2.115282</v>
      </c>
      <c r="F106">
        <v>1.595149</v>
      </c>
    </row>
    <row r="107" spans="1:6" ht="15">
      <c r="A107">
        <v>5</v>
      </c>
      <c r="B107">
        <v>197.827</v>
      </c>
      <c r="C107">
        <v>7132753</v>
      </c>
      <c r="D107">
        <v>6315</v>
      </c>
      <c r="E107">
        <v>2.273352</v>
      </c>
      <c r="F107">
        <v>1.64552</v>
      </c>
    </row>
    <row r="108" spans="1:6" ht="15">
      <c r="A108">
        <v>6</v>
      </c>
      <c r="B108">
        <v>223.763</v>
      </c>
      <c r="C108">
        <v>7270406</v>
      </c>
      <c r="D108">
        <v>8556</v>
      </c>
      <c r="E108">
        <v>2.203774</v>
      </c>
      <c r="F108">
        <v>1.534579</v>
      </c>
    </row>
    <row r="109" spans="1:6" ht="15">
      <c r="A109">
        <v>7</v>
      </c>
      <c r="B109">
        <v>219.692</v>
      </c>
      <c r="C109">
        <v>6673909</v>
      </c>
      <c r="D109">
        <v>5783</v>
      </c>
      <c r="E109">
        <v>2.872389</v>
      </c>
      <c r="F109">
        <v>1.830576</v>
      </c>
    </row>
    <row r="110" spans="1:6" ht="15">
      <c r="A110">
        <v>8</v>
      </c>
      <c r="B110">
        <v>213.642</v>
      </c>
      <c r="C110">
        <v>7884868</v>
      </c>
      <c r="D110">
        <v>7910</v>
      </c>
      <c r="E110">
        <v>1.975185</v>
      </c>
      <c r="F110">
        <v>1.369545</v>
      </c>
    </row>
    <row r="111" spans="1:6" ht="15">
      <c r="A111">
        <v>9</v>
      </c>
      <c r="B111">
        <v>213.951</v>
      </c>
      <c r="C111">
        <v>6223025</v>
      </c>
      <c r="D111">
        <v>9197</v>
      </c>
      <c r="E111">
        <v>2.160815</v>
      </c>
      <c r="F111">
        <v>1.402336</v>
      </c>
    </row>
    <row r="112" spans="1:6" ht="15">
      <c r="A112">
        <v>10</v>
      </c>
      <c r="B112">
        <v>236.923</v>
      </c>
      <c r="C112">
        <v>8658220</v>
      </c>
      <c r="D112">
        <v>7973</v>
      </c>
      <c r="E112">
        <v>2.469873</v>
      </c>
      <c r="F112">
        <v>1.919063</v>
      </c>
    </row>
    <row r="113" spans="1:4" ht="15">
      <c r="A113" t="s">
        <v>13</v>
      </c>
      <c r="B113" s="3">
        <f>AVERAGE(B103:B112)</f>
        <v>206.16469999999998</v>
      </c>
      <c r="C113" s="3">
        <f>AVERAGE(C103:C112)</f>
        <v>7508306.6</v>
      </c>
      <c r="D113" s="3">
        <f>AVERAGE(D103:D112)</f>
        <v>8003.7</v>
      </c>
    </row>
    <row r="114" spans="1:2" ht="15">
      <c r="A114" t="s">
        <v>46</v>
      </c>
      <c r="B114" s="3">
        <f>STDEV(B103:B112)</f>
        <v>18.590205659313156</v>
      </c>
    </row>
    <row r="117" spans="1:3" ht="15">
      <c r="A117" t="s">
        <v>0</v>
      </c>
      <c r="B117">
        <v>259366108</v>
      </c>
      <c r="C117">
        <v>1059948210</v>
      </c>
    </row>
    <row r="118" spans="1:2" ht="15">
      <c r="A118" t="s">
        <v>1</v>
      </c>
      <c r="B118">
        <v>10</v>
      </c>
    </row>
    <row r="119" spans="1:2" ht="15">
      <c r="A119" t="s">
        <v>2</v>
      </c>
      <c r="B119">
        <v>60000</v>
      </c>
    </row>
    <row r="120" spans="1:2" ht="15">
      <c r="A120" t="s">
        <v>3</v>
      </c>
      <c r="B120">
        <v>1024</v>
      </c>
    </row>
    <row r="121" spans="1:3" ht="15">
      <c r="A121" t="s">
        <v>7</v>
      </c>
      <c r="B121">
        <v>15779</v>
      </c>
      <c r="C121">
        <v>14343</v>
      </c>
    </row>
    <row r="122" spans="1:2" ht="15">
      <c r="A122" t="s">
        <v>8</v>
      </c>
      <c r="B122">
        <v>4.287856</v>
      </c>
    </row>
    <row r="125" spans="1:6" ht="15">
      <c r="A125" t="s">
        <v>4</v>
      </c>
      <c r="B125" t="s">
        <v>5</v>
      </c>
      <c r="C125" t="s">
        <v>6</v>
      </c>
      <c r="D125" t="s">
        <v>9</v>
      </c>
      <c r="E125" t="s">
        <v>10</v>
      </c>
      <c r="F125" t="s">
        <v>11</v>
      </c>
    </row>
    <row r="126" spans="1:6" ht="15">
      <c r="A126">
        <v>1</v>
      </c>
      <c r="B126">
        <v>315.426</v>
      </c>
      <c r="C126">
        <v>12498312</v>
      </c>
      <c r="D126">
        <v>9591</v>
      </c>
      <c r="E126">
        <v>2.28735</v>
      </c>
      <c r="F126">
        <v>1.601078</v>
      </c>
    </row>
    <row r="127" spans="1:6" ht="15">
      <c r="A127">
        <v>2</v>
      </c>
      <c r="B127">
        <v>328.572</v>
      </c>
      <c r="C127">
        <v>13558866</v>
      </c>
      <c r="D127">
        <v>10778</v>
      </c>
      <c r="E127">
        <v>2.326252</v>
      </c>
      <c r="F127">
        <v>1.885469</v>
      </c>
    </row>
    <row r="128" spans="1:6" ht="15">
      <c r="A128">
        <v>3</v>
      </c>
      <c r="B128">
        <v>363.119</v>
      </c>
      <c r="C128">
        <v>15694832</v>
      </c>
      <c r="D128">
        <v>12902</v>
      </c>
      <c r="E128">
        <v>2.310117</v>
      </c>
      <c r="F128">
        <v>1.808188</v>
      </c>
    </row>
    <row r="129" spans="1:6" ht="15">
      <c r="A129">
        <v>4</v>
      </c>
      <c r="B129">
        <v>303.336</v>
      </c>
      <c r="C129">
        <v>12033436</v>
      </c>
      <c r="D129">
        <v>9377</v>
      </c>
      <c r="E129">
        <v>2.308727</v>
      </c>
      <c r="F129">
        <v>1.781313</v>
      </c>
    </row>
    <row r="130" spans="1:6" ht="15">
      <c r="A130">
        <v>5</v>
      </c>
      <c r="B130">
        <v>371.251</v>
      </c>
      <c r="C130">
        <v>17466038</v>
      </c>
      <c r="D130">
        <v>13013</v>
      </c>
      <c r="E130">
        <v>2.355998</v>
      </c>
      <c r="F130">
        <v>2.049369</v>
      </c>
    </row>
    <row r="131" spans="1:6" ht="15">
      <c r="A131">
        <v>6</v>
      </c>
      <c r="B131">
        <v>307.389</v>
      </c>
      <c r="C131">
        <v>11766094</v>
      </c>
      <c r="D131">
        <v>9402</v>
      </c>
      <c r="E131">
        <v>2.323657</v>
      </c>
      <c r="F131">
        <v>1.556867</v>
      </c>
    </row>
    <row r="132" spans="1:6" ht="15">
      <c r="A132">
        <v>7</v>
      </c>
      <c r="B132">
        <v>371.001</v>
      </c>
      <c r="C132">
        <v>12932177</v>
      </c>
      <c r="D132">
        <v>12681</v>
      </c>
      <c r="E132">
        <v>2.302006</v>
      </c>
      <c r="F132">
        <v>1.797442</v>
      </c>
    </row>
    <row r="133" spans="1:6" ht="15">
      <c r="A133">
        <v>8</v>
      </c>
      <c r="B133">
        <v>335.823</v>
      </c>
      <c r="C133">
        <v>14829230</v>
      </c>
      <c r="D133">
        <v>12689</v>
      </c>
      <c r="E133">
        <v>2.01193</v>
      </c>
      <c r="F133">
        <v>1.648081</v>
      </c>
    </row>
    <row r="134" spans="1:6" ht="15">
      <c r="A134">
        <v>9</v>
      </c>
      <c r="B134">
        <v>344.392</v>
      </c>
      <c r="C134">
        <v>12362007</v>
      </c>
      <c r="D134">
        <v>8995</v>
      </c>
      <c r="E134">
        <v>2.507714</v>
      </c>
      <c r="F134">
        <v>1.95451</v>
      </c>
    </row>
    <row r="135" spans="1:6" ht="15">
      <c r="A135">
        <v>10</v>
      </c>
      <c r="B135">
        <v>320.501</v>
      </c>
      <c r="C135">
        <v>11951021</v>
      </c>
      <c r="D135">
        <v>9147</v>
      </c>
      <c r="E135">
        <v>2.307777</v>
      </c>
      <c r="F135">
        <v>1.427307</v>
      </c>
    </row>
    <row r="136" spans="1:4" ht="15">
      <c r="A136" t="s">
        <v>13</v>
      </c>
      <c r="B136">
        <f>AVERAGE(B126:B135)</f>
        <v>336.08099999999996</v>
      </c>
      <c r="C136">
        <f>AVERAGE(C126:C135)</f>
        <v>13509201.3</v>
      </c>
      <c r="D136">
        <f>AVERAGE(D126:D135)</f>
        <v>10857.5</v>
      </c>
    </row>
    <row r="137" spans="1:2" ht="15">
      <c r="A137" t="s">
        <v>46</v>
      </c>
      <c r="B137" s="3">
        <f>STDEV(B126:B135)</f>
        <v>25.555483047240457</v>
      </c>
    </row>
    <row r="140" spans="1:3" ht="15">
      <c r="A140" t="s">
        <v>0</v>
      </c>
      <c r="B140">
        <v>4178392861</v>
      </c>
      <c r="C140">
        <v>3237804160</v>
      </c>
    </row>
    <row r="141" spans="1:2" ht="15">
      <c r="A141" t="s">
        <v>1</v>
      </c>
      <c r="B141">
        <v>10</v>
      </c>
    </row>
    <row r="142" spans="1:2" ht="15">
      <c r="A142" t="s">
        <v>2</v>
      </c>
      <c r="B142">
        <v>70000</v>
      </c>
    </row>
    <row r="143" spans="1:2" ht="15">
      <c r="A143" t="s">
        <v>3</v>
      </c>
      <c r="B143">
        <v>1024</v>
      </c>
    </row>
    <row r="144" spans="1:3" ht="15">
      <c r="A144" t="s">
        <v>7</v>
      </c>
      <c r="B144">
        <v>51141</v>
      </c>
      <c r="C144">
        <v>54688</v>
      </c>
    </row>
    <row r="145" spans="1:2" ht="15">
      <c r="A145" t="s">
        <v>8</v>
      </c>
      <c r="B145">
        <v>3.777129</v>
      </c>
    </row>
    <row r="148" spans="1:6" ht="15">
      <c r="A148" t="s">
        <v>4</v>
      </c>
      <c r="B148" t="s">
        <v>5</v>
      </c>
      <c r="C148" t="s">
        <v>6</v>
      </c>
      <c r="D148" t="s">
        <v>9</v>
      </c>
      <c r="E148" t="s">
        <v>10</v>
      </c>
      <c r="F148" t="s">
        <v>11</v>
      </c>
    </row>
    <row r="149" spans="1:6" ht="15">
      <c r="A149">
        <v>1</v>
      </c>
      <c r="B149">
        <v>399.398</v>
      </c>
      <c r="C149">
        <v>13505179</v>
      </c>
      <c r="D149">
        <v>11426</v>
      </c>
      <c r="E149">
        <v>2.103749</v>
      </c>
      <c r="F149">
        <v>1.475858</v>
      </c>
    </row>
    <row r="150" spans="1:6" ht="15">
      <c r="A150">
        <v>2</v>
      </c>
      <c r="B150">
        <v>407.858</v>
      </c>
      <c r="C150">
        <v>11042722</v>
      </c>
      <c r="D150">
        <v>11163</v>
      </c>
      <c r="E150">
        <v>2.295122</v>
      </c>
      <c r="F150">
        <v>1.717998</v>
      </c>
    </row>
    <row r="151" spans="1:6" ht="15">
      <c r="A151">
        <v>3</v>
      </c>
      <c r="B151">
        <v>395.114</v>
      </c>
      <c r="C151">
        <v>12041419</v>
      </c>
      <c r="D151">
        <v>9296</v>
      </c>
      <c r="E151">
        <v>2.372984</v>
      </c>
      <c r="F151">
        <v>1.679846</v>
      </c>
    </row>
    <row r="152" spans="1:6" ht="15">
      <c r="A152">
        <v>4</v>
      </c>
      <c r="B152">
        <v>344.368</v>
      </c>
      <c r="C152">
        <v>8528565</v>
      </c>
      <c r="D152">
        <v>7271</v>
      </c>
      <c r="E152">
        <v>2.550123</v>
      </c>
      <c r="F152">
        <v>1.644644</v>
      </c>
    </row>
    <row r="153" spans="1:6" ht="15">
      <c r="A153">
        <v>5</v>
      </c>
      <c r="B153">
        <v>382.897</v>
      </c>
      <c r="C153">
        <v>14051690</v>
      </c>
      <c r="D153">
        <v>10243</v>
      </c>
      <c r="E153">
        <v>2.050748</v>
      </c>
      <c r="F153">
        <v>1.398568</v>
      </c>
    </row>
    <row r="154" spans="1:6" ht="15">
      <c r="A154">
        <v>6</v>
      </c>
      <c r="B154">
        <v>360.742</v>
      </c>
      <c r="C154">
        <v>10120148</v>
      </c>
      <c r="D154">
        <v>10247</v>
      </c>
      <c r="E154">
        <v>2.321385</v>
      </c>
      <c r="F154">
        <v>1.611957</v>
      </c>
    </row>
    <row r="155" spans="1:6" ht="15">
      <c r="A155">
        <v>7</v>
      </c>
      <c r="B155">
        <v>401.814</v>
      </c>
      <c r="C155">
        <v>12719486</v>
      </c>
      <c r="D155">
        <v>11870</v>
      </c>
      <c r="E155">
        <v>2.052188</v>
      </c>
      <c r="F155">
        <v>1.551295</v>
      </c>
    </row>
    <row r="156" spans="1:6" ht="15">
      <c r="A156">
        <v>8</v>
      </c>
      <c r="B156">
        <v>395.067</v>
      </c>
      <c r="C156">
        <v>10000403</v>
      </c>
      <c r="D156">
        <v>13163</v>
      </c>
      <c r="E156">
        <v>1.897134</v>
      </c>
      <c r="F156">
        <v>1.330531</v>
      </c>
    </row>
    <row r="157" spans="1:6" ht="15">
      <c r="A157">
        <v>9</v>
      </c>
      <c r="B157">
        <v>471.606</v>
      </c>
      <c r="C157">
        <v>12992413</v>
      </c>
      <c r="D157">
        <v>13223</v>
      </c>
      <c r="E157">
        <v>2.371779</v>
      </c>
      <c r="F157">
        <v>1.866591</v>
      </c>
    </row>
    <row r="158" spans="1:6" ht="15">
      <c r="A158">
        <v>10</v>
      </c>
      <c r="B158">
        <v>409.356</v>
      </c>
      <c r="C158">
        <v>14222646</v>
      </c>
      <c r="D158">
        <v>12666</v>
      </c>
      <c r="E158">
        <v>1.927214</v>
      </c>
      <c r="F158">
        <v>1.547403</v>
      </c>
    </row>
    <row r="159" spans="1:4" ht="15">
      <c r="A159" t="s">
        <v>13</v>
      </c>
      <c r="B159">
        <f>AVERAGE(B149:B158)</f>
        <v>396.82199999999995</v>
      </c>
      <c r="C159" s="2">
        <f>AVERAGE(C149:C158)</f>
        <v>11922467.1</v>
      </c>
      <c r="D159" s="2">
        <f>AVERAGE(D149:D158)</f>
        <v>11056.8</v>
      </c>
    </row>
    <row r="160" spans="1:4" ht="15">
      <c r="A160" t="s">
        <v>46</v>
      </c>
      <c r="B160" s="3">
        <f>STDEV(B149:B158)</f>
        <v>33.592638707511554</v>
      </c>
      <c r="C160" s="2"/>
      <c r="D160" s="2"/>
    </row>
    <row r="161" spans="3:4" ht="15">
      <c r="C161" s="2"/>
      <c r="D161" s="2"/>
    </row>
    <row r="163" spans="1:3" ht="15">
      <c r="A163" t="s">
        <v>0</v>
      </c>
      <c r="B163">
        <v>3931680660</v>
      </c>
      <c r="C163">
        <v>74241563</v>
      </c>
    </row>
    <row r="164" spans="1:2" ht="15">
      <c r="A164" t="s">
        <v>1</v>
      </c>
      <c r="B164">
        <v>10</v>
      </c>
    </row>
    <row r="165" spans="1:2" ht="15">
      <c r="A165" t="s">
        <v>2</v>
      </c>
      <c r="B165">
        <v>80000</v>
      </c>
    </row>
    <row r="166" spans="1:2" ht="15">
      <c r="A166" t="s">
        <v>3</v>
      </c>
      <c r="B166">
        <v>1024</v>
      </c>
    </row>
    <row r="167" spans="1:3" ht="15">
      <c r="A167" t="s">
        <v>7</v>
      </c>
      <c r="B167">
        <v>50223</v>
      </c>
      <c r="C167">
        <v>60325</v>
      </c>
    </row>
    <row r="168" spans="1:2" ht="15">
      <c r="A168" t="s">
        <v>8</v>
      </c>
      <c r="B168">
        <v>4.057767</v>
      </c>
    </row>
    <row r="171" spans="1:6" ht="15">
      <c r="A171" t="s">
        <v>4</v>
      </c>
      <c r="B171" t="s">
        <v>5</v>
      </c>
      <c r="C171" t="s">
        <v>6</v>
      </c>
      <c r="D171" t="s">
        <v>9</v>
      </c>
      <c r="E171" t="s">
        <v>10</v>
      </c>
      <c r="F171" t="s">
        <v>11</v>
      </c>
    </row>
    <row r="172" spans="1:6" ht="15">
      <c r="A172">
        <v>1</v>
      </c>
      <c r="B172">
        <v>501.787</v>
      </c>
      <c r="C172">
        <v>21076662</v>
      </c>
      <c r="D172">
        <v>11926</v>
      </c>
      <c r="E172">
        <v>2.400765</v>
      </c>
      <c r="F172">
        <v>1.735377</v>
      </c>
    </row>
    <row r="173" spans="1:6" ht="15">
      <c r="A173">
        <v>2</v>
      </c>
      <c r="B173">
        <v>473.449</v>
      </c>
      <c r="C173">
        <v>16160499</v>
      </c>
      <c r="D173">
        <v>13762</v>
      </c>
      <c r="E173">
        <v>2.07551</v>
      </c>
      <c r="F173">
        <v>1.501318</v>
      </c>
    </row>
    <row r="174" spans="1:6" ht="15">
      <c r="A174">
        <v>3</v>
      </c>
      <c r="B174">
        <v>584.579</v>
      </c>
      <c r="C174">
        <v>17651703</v>
      </c>
      <c r="D174">
        <v>14056</v>
      </c>
      <c r="E174">
        <v>2.474498</v>
      </c>
      <c r="F174">
        <v>1.959956</v>
      </c>
    </row>
    <row r="175" spans="1:6" ht="15">
      <c r="A175">
        <v>4</v>
      </c>
      <c r="B175">
        <v>561.335</v>
      </c>
      <c r="C175">
        <v>23506861</v>
      </c>
      <c r="D175">
        <v>16365</v>
      </c>
      <c r="E175">
        <v>2.015564</v>
      </c>
      <c r="F175">
        <v>1.679315</v>
      </c>
    </row>
    <row r="176" spans="1:6" ht="15">
      <c r="A176">
        <v>5</v>
      </c>
      <c r="B176">
        <v>520.213</v>
      </c>
      <c r="C176">
        <v>17578513</v>
      </c>
      <c r="D176">
        <v>9546</v>
      </c>
      <c r="E176">
        <v>2.760284</v>
      </c>
      <c r="F176">
        <v>1.839729</v>
      </c>
    </row>
    <row r="177" spans="1:6" ht="15">
      <c r="A177">
        <v>6</v>
      </c>
      <c r="B177">
        <v>555.68</v>
      </c>
      <c r="C177">
        <v>17870847</v>
      </c>
      <c r="D177">
        <v>15303</v>
      </c>
      <c r="E177">
        <v>2.054531</v>
      </c>
      <c r="F177">
        <v>1.525482</v>
      </c>
    </row>
    <row r="178" spans="1:6" ht="15">
      <c r="A178">
        <v>7</v>
      </c>
      <c r="B178">
        <v>483.46</v>
      </c>
      <c r="C178">
        <v>16328767</v>
      </c>
      <c r="D178">
        <v>11784</v>
      </c>
      <c r="E178">
        <v>2.161744</v>
      </c>
      <c r="F178">
        <v>1.522555</v>
      </c>
    </row>
    <row r="179" spans="1:6" ht="15">
      <c r="A179">
        <v>8</v>
      </c>
      <c r="B179">
        <v>545.715</v>
      </c>
      <c r="C179">
        <v>19087456</v>
      </c>
      <c r="D179">
        <v>15569</v>
      </c>
      <c r="E179">
        <v>1.984933</v>
      </c>
      <c r="F179">
        <v>1.33515</v>
      </c>
    </row>
    <row r="180" spans="1:6" ht="15">
      <c r="A180">
        <v>9</v>
      </c>
      <c r="B180">
        <v>546.512</v>
      </c>
      <c r="C180">
        <v>20687248</v>
      </c>
      <c r="D180">
        <v>14694</v>
      </c>
      <c r="E180">
        <v>2.085559</v>
      </c>
      <c r="F180">
        <v>1.580454</v>
      </c>
    </row>
    <row r="181" spans="1:6" ht="15">
      <c r="A181">
        <v>10</v>
      </c>
      <c r="B181">
        <v>595.564</v>
      </c>
      <c r="C181">
        <v>26698359</v>
      </c>
      <c r="D181">
        <v>15951</v>
      </c>
      <c r="E181">
        <v>2.046747</v>
      </c>
      <c r="F181">
        <v>1.601959</v>
      </c>
    </row>
    <row r="182" spans="1:4" ht="15">
      <c r="A182" t="s">
        <v>13</v>
      </c>
      <c r="B182" s="3">
        <f>AVERAGE(B172:B181)</f>
        <v>536.8294</v>
      </c>
      <c r="C182" s="2">
        <f>AVERAGE(C172:C181)</f>
        <v>19664691.5</v>
      </c>
      <c r="D182" s="2">
        <f>AVERAGE(D172:D181)</f>
        <v>13895.6</v>
      </c>
    </row>
    <row r="183" spans="1:2" ht="15">
      <c r="A183" t="s">
        <v>46</v>
      </c>
      <c r="B183" s="3">
        <f>STDEV(B172:B181)</f>
        <v>41.133652384499385</v>
      </c>
    </row>
    <row r="187" spans="1:3" ht="15">
      <c r="A187" t="s">
        <v>0</v>
      </c>
      <c r="B187">
        <v>1532168053</v>
      </c>
      <c r="C187">
        <v>3511942596</v>
      </c>
    </row>
    <row r="188" spans="1:2" ht="15">
      <c r="A188" t="s">
        <v>1</v>
      </c>
      <c r="B188">
        <v>10</v>
      </c>
    </row>
    <row r="189" spans="1:2" ht="15">
      <c r="A189" t="s">
        <v>2</v>
      </c>
      <c r="B189">
        <v>90000</v>
      </c>
    </row>
    <row r="190" spans="1:2" ht="15">
      <c r="A190" t="s">
        <v>3</v>
      </c>
      <c r="B190">
        <v>1024</v>
      </c>
    </row>
    <row r="191" spans="1:3" ht="15">
      <c r="A191" t="s">
        <v>7</v>
      </c>
      <c r="B191">
        <v>54655</v>
      </c>
      <c r="C191">
        <v>84590</v>
      </c>
    </row>
    <row r="192" spans="1:2" ht="15">
      <c r="A192" t="s">
        <v>8</v>
      </c>
      <c r="B192">
        <v>3.64168</v>
      </c>
    </row>
    <row r="195" spans="1:6" ht="15">
      <c r="A195" t="s">
        <v>4</v>
      </c>
      <c r="B195" t="s">
        <v>5</v>
      </c>
      <c r="C195" t="s">
        <v>6</v>
      </c>
      <c r="D195" t="s">
        <v>9</v>
      </c>
      <c r="E195" t="s">
        <v>10</v>
      </c>
      <c r="F195" t="s">
        <v>11</v>
      </c>
    </row>
    <row r="196" spans="1:6" ht="15">
      <c r="A196">
        <v>1</v>
      </c>
      <c r="B196">
        <v>636.101</v>
      </c>
      <c r="C196">
        <v>17200406</v>
      </c>
      <c r="D196">
        <v>16531</v>
      </c>
      <c r="E196">
        <v>1.929423</v>
      </c>
      <c r="F196">
        <v>1.402269</v>
      </c>
    </row>
    <row r="197" spans="1:6" ht="15">
      <c r="A197">
        <v>2</v>
      </c>
      <c r="B197">
        <v>587.513</v>
      </c>
      <c r="C197">
        <v>18245890</v>
      </c>
      <c r="D197">
        <v>8167</v>
      </c>
      <c r="E197">
        <v>3.12485</v>
      </c>
      <c r="F197">
        <v>2.005499</v>
      </c>
    </row>
    <row r="198" spans="1:6" ht="15">
      <c r="A198">
        <v>3</v>
      </c>
      <c r="B198">
        <v>567.777</v>
      </c>
      <c r="C198">
        <v>14343704</v>
      </c>
      <c r="D198">
        <v>14628</v>
      </c>
      <c r="E198">
        <v>2.096428</v>
      </c>
      <c r="F198">
        <v>1.571261</v>
      </c>
    </row>
    <row r="199" spans="1:6" ht="15">
      <c r="A199">
        <v>4</v>
      </c>
      <c r="B199">
        <v>603.236</v>
      </c>
      <c r="C199">
        <v>19976898</v>
      </c>
      <c r="D199">
        <v>11054</v>
      </c>
      <c r="E199">
        <v>2.444252</v>
      </c>
      <c r="F199">
        <v>1.595181</v>
      </c>
    </row>
    <row r="200" spans="1:6" ht="15">
      <c r="A200">
        <v>5</v>
      </c>
      <c r="B200">
        <v>566.071</v>
      </c>
      <c r="C200">
        <v>15446176</v>
      </c>
      <c r="D200">
        <v>16601</v>
      </c>
      <c r="E200">
        <v>1.856491</v>
      </c>
      <c r="F200">
        <v>1.419241</v>
      </c>
    </row>
    <row r="201" spans="1:6" ht="15">
      <c r="A201">
        <v>6</v>
      </c>
      <c r="B201">
        <v>578.869</v>
      </c>
      <c r="C201">
        <v>19871129</v>
      </c>
      <c r="D201">
        <v>16460</v>
      </c>
      <c r="E201">
        <v>1.918959</v>
      </c>
      <c r="F201">
        <v>1.434564</v>
      </c>
    </row>
    <row r="202" spans="1:6" ht="15">
      <c r="A202">
        <v>7</v>
      </c>
      <c r="B202">
        <v>555.344</v>
      </c>
      <c r="C202">
        <v>14815231</v>
      </c>
      <c r="D202">
        <v>16669</v>
      </c>
      <c r="E202">
        <v>1.950402</v>
      </c>
      <c r="F202">
        <v>1.45986</v>
      </c>
    </row>
    <row r="203" spans="1:6" ht="15">
      <c r="A203">
        <v>8</v>
      </c>
      <c r="B203">
        <v>537.076</v>
      </c>
      <c r="C203">
        <v>17810476</v>
      </c>
      <c r="D203">
        <v>11058</v>
      </c>
      <c r="E203">
        <v>2.296156</v>
      </c>
      <c r="F203">
        <v>1.676378</v>
      </c>
    </row>
    <row r="204" spans="1:6" ht="15">
      <c r="A204">
        <v>9</v>
      </c>
      <c r="B204">
        <v>595.826</v>
      </c>
      <c r="C204">
        <v>20298261</v>
      </c>
      <c r="D204">
        <v>16224</v>
      </c>
      <c r="E204">
        <v>2.023464</v>
      </c>
      <c r="F204">
        <v>1.552586</v>
      </c>
    </row>
    <row r="205" spans="1:6" ht="15">
      <c r="A205">
        <v>10</v>
      </c>
      <c r="B205">
        <v>564.298</v>
      </c>
      <c r="C205">
        <v>15549914</v>
      </c>
      <c r="D205">
        <v>13582</v>
      </c>
      <c r="E205">
        <v>2.23511</v>
      </c>
      <c r="F205">
        <v>1.605915</v>
      </c>
    </row>
    <row r="206" spans="1:4" ht="15">
      <c r="A206" t="s">
        <v>13</v>
      </c>
      <c r="B206" s="2">
        <f>AVERAGE(B196:B205)</f>
        <v>579.2111</v>
      </c>
      <c r="C206" s="2">
        <f>AVERAGE(C196:C205)</f>
        <v>17355808.5</v>
      </c>
      <c r="D206" s="2">
        <f>AVERAGE(D196:D205)</f>
        <v>14097.4</v>
      </c>
    </row>
    <row r="207" spans="1:4" ht="15">
      <c r="A207" t="s">
        <v>46</v>
      </c>
      <c r="B207" s="2">
        <f>STDEV(B196:B205)</f>
        <v>27.947483601491044</v>
      </c>
      <c r="C207" s="2"/>
      <c r="D207" s="2"/>
    </row>
    <row r="210" spans="1:3" ht="15">
      <c r="A210" t="s">
        <v>0</v>
      </c>
      <c r="B210">
        <v>2191144923</v>
      </c>
      <c r="C210">
        <v>292039672</v>
      </c>
    </row>
    <row r="211" spans="1:2" ht="15">
      <c r="A211" t="s">
        <v>1</v>
      </c>
      <c r="B211">
        <v>10</v>
      </c>
    </row>
    <row r="212" spans="1:2" ht="15">
      <c r="A212" t="s">
        <v>2</v>
      </c>
      <c r="B212">
        <v>100000</v>
      </c>
    </row>
    <row r="213" spans="1:2" ht="15">
      <c r="A213" t="s">
        <v>3</v>
      </c>
      <c r="B213">
        <v>1024</v>
      </c>
    </row>
    <row r="214" spans="1:3" ht="15">
      <c r="A214" t="s">
        <v>7</v>
      </c>
      <c r="B214">
        <v>19072</v>
      </c>
      <c r="C214">
        <v>75042</v>
      </c>
    </row>
    <row r="215" spans="1:2" ht="15">
      <c r="A215" t="s">
        <v>8</v>
      </c>
      <c r="B215">
        <v>3.883418</v>
      </c>
    </row>
    <row r="218" spans="1:6" ht="15">
      <c r="A218" t="s">
        <v>4</v>
      </c>
      <c r="B218" t="s">
        <v>5</v>
      </c>
      <c r="C218" t="s">
        <v>6</v>
      </c>
      <c r="D218" t="s">
        <v>9</v>
      </c>
      <c r="E218" t="s">
        <v>10</v>
      </c>
      <c r="F218" t="s">
        <v>11</v>
      </c>
    </row>
    <row r="219" spans="1:6" ht="15">
      <c r="A219">
        <v>1</v>
      </c>
      <c r="B219">
        <v>676.603</v>
      </c>
      <c r="C219">
        <v>24847726</v>
      </c>
      <c r="D219">
        <v>15167</v>
      </c>
      <c r="E219">
        <v>676.603</v>
      </c>
      <c r="F219">
        <v>1.631138</v>
      </c>
    </row>
    <row r="220" spans="1:6" ht="15">
      <c r="A220">
        <v>2</v>
      </c>
      <c r="B220">
        <v>664.357</v>
      </c>
      <c r="C220">
        <v>23949827</v>
      </c>
      <c r="D220">
        <v>9650</v>
      </c>
      <c r="E220">
        <v>3.110858</v>
      </c>
      <c r="F220">
        <v>2.387738</v>
      </c>
    </row>
    <row r="221" spans="1:6" ht="15">
      <c r="A221">
        <v>3</v>
      </c>
      <c r="B221">
        <v>773.198</v>
      </c>
      <c r="C221">
        <v>23424439</v>
      </c>
      <c r="D221">
        <v>16097</v>
      </c>
      <c r="E221">
        <v>2.504108</v>
      </c>
      <c r="F221">
        <v>1.771325</v>
      </c>
    </row>
    <row r="222" spans="1:6" ht="15">
      <c r="A222">
        <v>4</v>
      </c>
      <c r="B222">
        <v>750.88</v>
      </c>
      <c r="C222">
        <v>22209717</v>
      </c>
      <c r="D222">
        <v>19096</v>
      </c>
      <c r="E222">
        <v>1.949149</v>
      </c>
      <c r="F222">
        <v>1.377079</v>
      </c>
    </row>
    <row r="223" spans="1:6" ht="15">
      <c r="A223">
        <v>5</v>
      </c>
      <c r="B223">
        <v>701.344</v>
      </c>
      <c r="C223">
        <v>23533393</v>
      </c>
      <c r="D223">
        <v>15185</v>
      </c>
      <c r="E223">
        <v>2.10977</v>
      </c>
      <c r="F223">
        <v>1.4582</v>
      </c>
    </row>
    <row r="224" spans="1:6" ht="15">
      <c r="A224">
        <v>6</v>
      </c>
      <c r="B224">
        <v>828.202</v>
      </c>
      <c r="C224">
        <v>29854356</v>
      </c>
      <c r="D224">
        <v>17488</v>
      </c>
      <c r="E224">
        <v>2.178451</v>
      </c>
      <c r="F224">
        <v>1.512574</v>
      </c>
    </row>
    <row r="225" spans="1:6" ht="15">
      <c r="A225">
        <v>7</v>
      </c>
      <c r="B225">
        <v>815.677</v>
      </c>
      <c r="C225">
        <v>37853144</v>
      </c>
      <c r="D225">
        <v>19935</v>
      </c>
      <c r="E225">
        <v>1.986738</v>
      </c>
      <c r="F225">
        <v>1.568211</v>
      </c>
    </row>
    <row r="226" spans="1:6" ht="15">
      <c r="A226">
        <v>8</v>
      </c>
      <c r="B226">
        <v>784.024</v>
      </c>
      <c r="C226">
        <v>26219454</v>
      </c>
      <c r="D226">
        <v>18697</v>
      </c>
      <c r="E226">
        <v>2.162535</v>
      </c>
      <c r="F226">
        <v>1.55305</v>
      </c>
    </row>
    <row r="227" spans="1:6" ht="15">
      <c r="A227">
        <v>9</v>
      </c>
      <c r="B227">
        <v>735.29</v>
      </c>
      <c r="C227">
        <v>29069444</v>
      </c>
      <c r="D227">
        <v>10149</v>
      </c>
      <c r="E227">
        <v>3.075717</v>
      </c>
      <c r="F227">
        <v>2.365968</v>
      </c>
    </row>
    <row r="228" spans="1:6" ht="15">
      <c r="A228">
        <v>10</v>
      </c>
      <c r="B228">
        <v>767.443</v>
      </c>
      <c r="C228">
        <v>21009743</v>
      </c>
      <c r="D228">
        <v>19400</v>
      </c>
      <c r="E228">
        <v>2.048774</v>
      </c>
      <c r="F228">
        <v>1.459697</v>
      </c>
    </row>
    <row r="229" spans="1:4" ht="15">
      <c r="A229" t="s">
        <v>13</v>
      </c>
      <c r="B229" s="3">
        <f>AVERAGE(B219:B228)</f>
        <v>749.7018</v>
      </c>
      <c r="C229" s="2">
        <f>AVERAGE(C219:C228)</f>
        <v>26197124.3</v>
      </c>
      <c r="D229" s="2">
        <f>AVERAGE(D219:D228)</f>
        <v>16086.4</v>
      </c>
    </row>
    <row r="230" spans="1:2" ht="15">
      <c r="A230" t="s">
        <v>46</v>
      </c>
      <c r="B230" s="3">
        <f>STDEV(B219:B228)</f>
        <v>55.512338792180785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D1" sqref="D1"/>
    </sheetView>
  </sheetViews>
  <sheetFormatPr defaultColWidth="9.140625" defaultRowHeight="15"/>
  <cols>
    <col min="2" max="2" width="17.8515625" style="0" customWidth="1"/>
    <col min="3" max="3" width="21.8515625" style="0" customWidth="1"/>
    <col min="4" max="4" width="26.7109375" style="0" customWidth="1"/>
    <col min="5" max="8" width="22.140625" style="0" customWidth="1"/>
  </cols>
  <sheetData>
    <row r="1" ht="23.25">
      <c r="D1" s="18" t="s">
        <v>51</v>
      </c>
    </row>
    <row r="3" spans="2:8" ht="15">
      <c r="B3" t="s">
        <v>15</v>
      </c>
      <c r="C3" s="15" t="s">
        <v>62</v>
      </c>
      <c r="D3" s="15" t="s">
        <v>61</v>
      </c>
      <c r="E3" t="s">
        <v>18</v>
      </c>
      <c r="F3" t="s">
        <v>47</v>
      </c>
      <c r="G3" t="s">
        <v>49</v>
      </c>
      <c r="H3" t="s">
        <v>48</v>
      </c>
    </row>
    <row r="4" spans="2:8" ht="15">
      <c r="B4">
        <v>10000</v>
      </c>
      <c r="C4">
        <v>489.746</v>
      </c>
      <c r="D4" s="2">
        <v>61.822</v>
      </c>
      <c r="E4" s="13">
        <f>'Speed up Details'!B21</f>
        <v>24.6939</v>
      </c>
      <c r="F4" s="12">
        <f>'Speed up Details'!B22</f>
        <v>1.1487112053660866</v>
      </c>
      <c r="G4" s="3">
        <f>E4-3*F4</f>
        <v>21.24776638390174</v>
      </c>
      <c r="H4" s="3">
        <f>E4+3*F4</f>
        <v>28.140033616098258</v>
      </c>
    </row>
    <row r="5" spans="2:8" ht="15">
      <c r="B5">
        <v>20000</v>
      </c>
      <c r="C5">
        <v>1895.248</v>
      </c>
      <c r="D5" s="2">
        <v>182.883</v>
      </c>
      <c r="E5" s="13">
        <f>'Speed up Details'!B44</f>
        <v>54.4455</v>
      </c>
      <c r="F5" s="12">
        <f>'Speed up Details'!B45</f>
        <v>1.5703298485772264</v>
      </c>
      <c r="G5" s="3">
        <f aca="true" t="shared" si="0" ref="G5:G13">E5-3*F5</f>
        <v>49.734510454268325</v>
      </c>
      <c r="H5" s="3">
        <f aca="true" t="shared" si="1" ref="H5:H13">E5+3*F5</f>
        <v>59.15648954573168</v>
      </c>
    </row>
    <row r="6" spans="2:8" ht="15">
      <c r="B6">
        <v>30000</v>
      </c>
      <c r="C6">
        <v>4240.897</v>
      </c>
      <c r="D6" s="2">
        <v>424.242</v>
      </c>
      <c r="E6" s="13">
        <f>'Speed up Details'!B67</f>
        <v>105.1086</v>
      </c>
      <c r="F6" s="12">
        <f>'Speed up Details'!B68</f>
        <v>7.6768033740904125</v>
      </c>
      <c r="G6" s="3">
        <f t="shared" si="0"/>
        <v>82.07818987772876</v>
      </c>
      <c r="H6" s="3">
        <f t="shared" si="1"/>
        <v>128.13901012227123</v>
      </c>
    </row>
    <row r="7" spans="2:8" ht="15">
      <c r="B7">
        <v>40000</v>
      </c>
      <c r="C7" s="5">
        <v>7360</v>
      </c>
      <c r="D7" s="2">
        <v>663.428</v>
      </c>
      <c r="E7" s="13">
        <f>'Speed up Details'!B90</f>
        <v>142.008</v>
      </c>
      <c r="F7" s="12">
        <f>'Speed up Details'!B91</f>
        <v>16.082900374137687</v>
      </c>
      <c r="G7" s="3">
        <f t="shared" si="0"/>
        <v>93.75929887758696</v>
      </c>
      <c r="H7" s="3">
        <f t="shared" si="1"/>
        <v>190.25670112241306</v>
      </c>
    </row>
    <row r="8" spans="2:8" ht="15">
      <c r="B8">
        <v>50000</v>
      </c>
      <c r="C8" s="5">
        <v>11500</v>
      </c>
      <c r="D8" s="2">
        <v>1025.006</v>
      </c>
      <c r="E8" s="13">
        <f>'Speed up Details'!B113</f>
        <v>206.16469999999998</v>
      </c>
      <c r="F8" s="12">
        <f>'Speed up Details'!B114</f>
        <v>18.590205659313156</v>
      </c>
      <c r="G8" s="3">
        <f t="shared" si="0"/>
        <v>150.3940830220605</v>
      </c>
      <c r="H8" s="3">
        <f t="shared" si="1"/>
        <v>261.93531697793946</v>
      </c>
    </row>
    <row r="9" spans="2:8" ht="15">
      <c r="B9">
        <v>60000</v>
      </c>
      <c r="C9" s="5">
        <v>16560</v>
      </c>
      <c r="D9" s="2">
        <v>1511.159</v>
      </c>
      <c r="E9" s="13">
        <f>'Speed up Details'!B136</f>
        <v>336.08099999999996</v>
      </c>
      <c r="F9" s="12">
        <f>'Speed up Details'!B137</f>
        <v>25.555483047240457</v>
      </c>
      <c r="G9" s="3">
        <f t="shared" si="0"/>
        <v>259.4145508582786</v>
      </c>
      <c r="H9" s="3">
        <f t="shared" si="1"/>
        <v>412.74744914172135</v>
      </c>
    </row>
    <row r="10" spans="2:8" ht="15">
      <c r="B10">
        <v>70000</v>
      </c>
      <c r="C10" s="5">
        <v>22540</v>
      </c>
      <c r="D10" s="2">
        <v>1989.119</v>
      </c>
      <c r="E10" s="13">
        <f>'Speed up Details'!B159</f>
        <v>396.82199999999995</v>
      </c>
      <c r="F10" s="12">
        <f>'Speed up Details'!B160</f>
        <v>33.592638707511554</v>
      </c>
      <c r="G10" s="3">
        <f t="shared" si="0"/>
        <v>296.04408387746525</v>
      </c>
      <c r="H10" s="3">
        <f t="shared" si="1"/>
        <v>497.59991612253464</v>
      </c>
    </row>
    <row r="11" spans="2:8" ht="15">
      <c r="B11">
        <v>80000</v>
      </c>
      <c r="C11" s="5">
        <v>29440</v>
      </c>
      <c r="D11" s="2">
        <v>2573.375</v>
      </c>
      <c r="E11" s="13">
        <f>'Speed up Details'!B182</f>
        <v>536.8294</v>
      </c>
      <c r="F11" s="12">
        <f>'Speed up Details'!B183</f>
        <v>41.133652384499385</v>
      </c>
      <c r="G11" s="3">
        <f>E11-3*F11</f>
        <v>413.4284428465018</v>
      </c>
      <c r="H11" s="3">
        <f t="shared" si="1"/>
        <v>660.2303571534981</v>
      </c>
    </row>
    <row r="12" spans="2:8" ht="15">
      <c r="B12">
        <v>90000</v>
      </c>
      <c r="C12" s="5">
        <v>37260</v>
      </c>
      <c r="D12" s="2">
        <v>3300.249</v>
      </c>
      <c r="E12" s="13">
        <f>'Speed up Details'!B206</f>
        <v>579.2111</v>
      </c>
      <c r="F12" s="12">
        <f>'Speed up Details'!B207</f>
        <v>27.947483601491044</v>
      </c>
      <c r="G12" s="3">
        <f t="shared" si="0"/>
        <v>495.36864919552687</v>
      </c>
      <c r="H12" s="3">
        <f t="shared" si="1"/>
        <v>663.0535508044732</v>
      </c>
    </row>
    <row r="13" spans="2:8" ht="15">
      <c r="B13">
        <v>100000</v>
      </c>
      <c r="C13" s="5">
        <v>46000</v>
      </c>
      <c r="D13" s="2">
        <v>3803.878</v>
      </c>
      <c r="E13" s="13">
        <f>'Speed up Details'!B229</f>
        <v>749.7018</v>
      </c>
      <c r="F13">
        <f>'Speed up Details'!B230</f>
        <v>55.512338792180785</v>
      </c>
      <c r="G13" s="3">
        <f t="shared" si="0"/>
        <v>583.1647836234577</v>
      </c>
      <c r="H13" s="3">
        <f t="shared" si="1"/>
        <v>916.2388163765424</v>
      </c>
    </row>
    <row r="17" ht="15">
      <c r="C17" s="14" t="s">
        <v>53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5"/>
  <sheetViews>
    <sheetView zoomScalePageLayoutView="0" workbookViewId="0" topLeftCell="A220">
      <selection activeCell="B2" sqref="B2"/>
    </sheetView>
  </sheetViews>
  <sheetFormatPr defaultColWidth="9.140625" defaultRowHeight="15"/>
  <cols>
    <col min="1" max="1" width="30.8515625" style="0" customWidth="1"/>
    <col min="2" max="2" width="16.57421875" style="0" customWidth="1"/>
    <col min="3" max="3" width="18.57421875" style="0" customWidth="1"/>
    <col min="4" max="4" width="17.57421875" style="0" customWidth="1"/>
    <col min="5" max="5" width="17.421875" style="0" customWidth="1"/>
    <col min="6" max="7" width="12.140625" style="0" customWidth="1"/>
  </cols>
  <sheetData>
    <row r="1" ht="23.25">
      <c r="C1" s="18" t="s">
        <v>64</v>
      </c>
    </row>
    <row r="2" ht="15">
      <c r="B2" s="15"/>
    </row>
    <row r="4" spans="1:2" s="15" customFormat="1" ht="15">
      <c r="A4" s="15" t="s">
        <v>1</v>
      </c>
      <c r="B4" s="15">
        <v>8</v>
      </c>
    </row>
    <row r="5" spans="1:2" s="15" customFormat="1" ht="15">
      <c r="A5" s="15" t="s">
        <v>2</v>
      </c>
      <c r="B5" s="15">
        <v>10000</v>
      </c>
    </row>
    <row r="6" spans="1:2" s="15" customFormat="1" ht="15">
      <c r="A6" s="15" t="s">
        <v>3</v>
      </c>
      <c r="B6" s="15">
        <v>128</v>
      </c>
    </row>
    <row r="7" spans="1:3" s="15" customFormat="1" ht="15">
      <c r="A7" s="15" t="s">
        <v>7</v>
      </c>
      <c r="B7" s="15">
        <v>5657</v>
      </c>
      <c r="C7" s="15">
        <v>2917</v>
      </c>
    </row>
    <row r="8" spans="1:2" s="15" customFormat="1" ht="15">
      <c r="A8" s="15" t="s">
        <v>8</v>
      </c>
      <c r="B8" s="15">
        <v>2.19999</v>
      </c>
    </row>
    <row r="9" s="15" customFormat="1" ht="15"/>
    <row r="10" spans="1:6" s="15" customFormat="1" ht="15">
      <c r="A10" s="15" t="s">
        <v>4</v>
      </c>
      <c r="B10" s="15" t="s">
        <v>5</v>
      </c>
      <c r="C10" s="15" t="s">
        <v>6</v>
      </c>
      <c r="D10" s="15" t="s">
        <v>9</v>
      </c>
      <c r="E10" s="15" t="s">
        <v>10</v>
      </c>
      <c r="F10" s="15" t="s">
        <v>11</v>
      </c>
    </row>
    <row r="11" spans="1:6" ht="15">
      <c r="A11">
        <v>1</v>
      </c>
      <c r="B11">
        <v>3.463</v>
      </c>
      <c r="C11">
        <v>623628</v>
      </c>
      <c r="D11">
        <v>2285</v>
      </c>
      <c r="E11">
        <v>2.325078</v>
      </c>
      <c r="F11">
        <v>1.263777</v>
      </c>
    </row>
    <row r="12" spans="1:6" ht="15">
      <c r="A12">
        <v>2</v>
      </c>
      <c r="B12">
        <v>2.901</v>
      </c>
      <c r="C12">
        <v>436950</v>
      </c>
      <c r="D12">
        <v>2367</v>
      </c>
      <c r="E12">
        <v>2.385797</v>
      </c>
      <c r="F12">
        <v>1.256721</v>
      </c>
    </row>
    <row r="13" spans="1:6" ht="15">
      <c r="A13">
        <v>3</v>
      </c>
      <c r="B13">
        <v>3.198</v>
      </c>
      <c r="C13">
        <v>476461</v>
      </c>
      <c r="D13">
        <v>2393</v>
      </c>
      <c r="E13">
        <v>2.375311</v>
      </c>
      <c r="F13">
        <v>1.314603</v>
      </c>
    </row>
    <row r="14" spans="1:6" ht="15">
      <c r="A14">
        <v>4</v>
      </c>
      <c r="B14">
        <v>2.839</v>
      </c>
      <c r="C14">
        <v>422704</v>
      </c>
      <c r="D14">
        <v>2067</v>
      </c>
      <c r="E14">
        <v>2.449224</v>
      </c>
      <c r="F14">
        <v>1.30058</v>
      </c>
    </row>
    <row r="15" spans="1:6" ht="15">
      <c r="A15">
        <v>5</v>
      </c>
      <c r="B15">
        <v>4.602</v>
      </c>
      <c r="C15">
        <v>1004276</v>
      </c>
      <c r="D15">
        <v>2099</v>
      </c>
      <c r="E15">
        <v>2.913733</v>
      </c>
      <c r="F15">
        <v>1.419309</v>
      </c>
    </row>
    <row r="16" spans="1:6" ht="15">
      <c r="A16">
        <v>6</v>
      </c>
      <c r="B16">
        <v>3.837</v>
      </c>
      <c r="C16">
        <v>793407</v>
      </c>
      <c r="D16">
        <v>2168</v>
      </c>
      <c r="E16">
        <v>2.735055</v>
      </c>
      <c r="F16">
        <v>1.500173</v>
      </c>
    </row>
    <row r="17" spans="1:6" ht="15">
      <c r="A17">
        <v>7</v>
      </c>
      <c r="B17">
        <v>3.866</v>
      </c>
      <c r="C17">
        <v>683332</v>
      </c>
      <c r="D17">
        <v>2066</v>
      </c>
      <c r="E17">
        <v>2.937622</v>
      </c>
      <c r="F17">
        <v>1.49894</v>
      </c>
    </row>
    <row r="18" spans="1:6" ht="15">
      <c r="A18">
        <v>8</v>
      </c>
      <c r="B18">
        <v>3.728</v>
      </c>
      <c r="C18">
        <v>615958</v>
      </c>
      <c r="D18">
        <v>2077</v>
      </c>
      <c r="E18">
        <v>2.620453</v>
      </c>
      <c r="F18">
        <v>1.362518</v>
      </c>
    </row>
    <row r="19" spans="1:6" ht="15">
      <c r="A19">
        <v>9</v>
      </c>
      <c r="B19">
        <v>3.457</v>
      </c>
      <c r="C19">
        <v>447075</v>
      </c>
      <c r="D19">
        <v>2324</v>
      </c>
      <c r="E19">
        <v>2.42409</v>
      </c>
      <c r="F19">
        <v>1.444175</v>
      </c>
    </row>
    <row r="20" spans="1:9" ht="15">
      <c r="A20">
        <v>10</v>
      </c>
      <c r="B20">
        <v>2.655</v>
      </c>
      <c r="C20">
        <v>395739</v>
      </c>
      <c r="D20">
        <v>2238</v>
      </c>
      <c r="E20">
        <v>2.371695</v>
      </c>
      <c r="F20">
        <v>1.346532</v>
      </c>
      <c r="I20" s="19"/>
    </row>
    <row r="21" spans="1:2" ht="15">
      <c r="A21" s="15" t="s">
        <v>12</v>
      </c>
      <c r="B21">
        <f>AVERAGE(B11:B20)</f>
        <v>3.4546</v>
      </c>
    </row>
    <row r="22" spans="1:2" s="15" customFormat="1" ht="15">
      <c r="A22" s="15" t="s">
        <v>55</v>
      </c>
      <c r="B22" s="15">
        <f>STDEV(B11:B20)</f>
        <v>0.5866543938110254</v>
      </c>
    </row>
    <row r="24" spans="1:2" s="15" customFormat="1" ht="15">
      <c r="A24" s="15" t="s">
        <v>1</v>
      </c>
      <c r="B24" s="15">
        <v>8</v>
      </c>
    </row>
    <row r="25" spans="1:2" s="15" customFormat="1" ht="15">
      <c r="A25" s="15" t="s">
        <v>2</v>
      </c>
      <c r="B25" s="15">
        <v>20000</v>
      </c>
    </row>
    <row r="26" spans="1:2" s="15" customFormat="1" ht="15">
      <c r="A26" s="15" t="s">
        <v>3</v>
      </c>
      <c r="B26" s="15">
        <v>128</v>
      </c>
    </row>
    <row r="27" spans="1:3" s="15" customFormat="1" ht="15">
      <c r="A27" s="15" t="s">
        <v>7</v>
      </c>
      <c r="B27" s="15">
        <v>18981</v>
      </c>
      <c r="C27" s="15">
        <v>15012</v>
      </c>
    </row>
    <row r="28" spans="1:2" s="15" customFormat="1" ht="15">
      <c r="A28" s="15" t="s">
        <v>8</v>
      </c>
      <c r="B28" s="15">
        <v>2.198985</v>
      </c>
    </row>
    <row r="29" s="15" customFormat="1" ht="15"/>
    <row r="30" spans="1:6" s="15" customFormat="1" ht="15">
      <c r="A30" s="15" t="s">
        <v>4</v>
      </c>
      <c r="B30" s="15" t="s">
        <v>5</v>
      </c>
      <c r="C30" s="15" t="s">
        <v>6</v>
      </c>
      <c r="D30" s="15" t="s">
        <v>9</v>
      </c>
      <c r="E30" s="15" t="s">
        <v>10</v>
      </c>
      <c r="F30" s="15" t="s">
        <v>11</v>
      </c>
    </row>
    <row r="31" spans="1:6" ht="15">
      <c r="A31" s="15">
        <v>1</v>
      </c>
      <c r="B31">
        <v>15.631</v>
      </c>
      <c r="C31">
        <v>1830616</v>
      </c>
      <c r="D31">
        <v>4270</v>
      </c>
      <c r="E31">
        <v>2.621344</v>
      </c>
      <c r="F31">
        <v>1.292812</v>
      </c>
    </row>
    <row r="32" spans="1:6" ht="15">
      <c r="A32" s="15">
        <v>2</v>
      </c>
      <c r="B32">
        <v>18.579</v>
      </c>
      <c r="C32">
        <v>2608487</v>
      </c>
      <c r="D32">
        <v>4596</v>
      </c>
      <c r="E32">
        <v>2.492347</v>
      </c>
      <c r="F32">
        <v>1.476384</v>
      </c>
    </row>
    <row r="33" spans="1:6" ht="15">
      <c r="A33" s="15">
        <v>3</v>
      </c>
      <c r="B33">
        <v>13.93</v>
      </c>
      <c r="C33">
        <v>1221381</v>
      </c>
      <c r="D33">
        <v>4622</v>
      </c>
      <c r="E33">
        <v>2.365413</v>
      </c>
      <c r="F33">
        <v>1.231473</v>
      </c>
    </row>
    <row r="34" spans="1:6" ht="15">
      <c r="A34" s="15">
        <v>4</v>
      </c>
      <c r="B34">
        <v>14.352</v>
      </c>
      <c r="C34">
        <v>1250495</v>
      </c>
      <c r="D34">
        <v>4431</v>
      </c>
      <c r="E34">
        <v>2.408573</v>
      </c>
      <c r="F34">
        <v>1.316223</v>
      </c>
    </row>
    <row r="35" spans="1:6" ht="15">
      <c r="A35" s="15">
        <v>5</v>
      </c>
      <c r="B35">
        <v>15.849</v>
      </c>
      <c r="C35">
        <v>1810806</v>
      </c>
      <c r="D35">
        <v>4320</v>
      </c>
      <c r="E35">
        <v>2.394752</v>
      </c>
      <c r="F35">
        <v>1.329775</v>
      </c>
    </row>
    <row r="36" spans="1:6" ht="15">
      <c r="A36" s="15">
        <v>6</v>
      </c>
      <c r="B36">
        <v>14.742</v>
      </c>
      <c r="C36">
        <v>1503582</v>
      </c>
      <c r="D36">
        <v>4958</v>
      </c>
      <c r="E36">
        <v>2.246452</v>
      </c>
      <c r="F36">
        <v>1.163926</v>
      </c>
    </row>
    <row r="37" spans="1:6" ht="15">
      <c r="A37" s="15">
        <v>7</v>
      </c>
      <c r="B37">
        <v>14.961</v>
      </c>
      <c r="C37">
        <v>1402912</v>
      </c>
      <c r="D37">
        <v>4747</v>
      </c>
      <c r="E37">
        <v>2.379105</v>
      </c>
      <c r="F37">
        <v>1.280977</v>
      </c>
    </row>
    <row r="38" spans="1:6" ht="15">
      <c r="A38" s="15">
        <v>8</v>
      </c>
      <c r="B38">
        <v>15.958</v>
      </c>
      <c r="C38">
        <v>1804694</v>
      </c>
      <c r="D38">
        <v>4020</v>
      </c>
      <c r="E38">
        <v>2.523314</v>
      </c>
      <c r="F38">
        <v>1.205584</v>
      </c>
    </row>
    <row r="39" spans="1:6" ht="15">
      <c r="A39" s="15">
        <v>9</v>
      </c>
      <c r="B39">
        <v>15.769</v>
      </c>
      <c r="C39">
        <v>1818253</v>
      </c>
      <c r="D39">
        <v>4718</v>
      </c>
      <c r="E39">
        <v>2.367537</v>
      </c>
      <c r="F39">
        <v>1.285933</v>
      </c>
    </row>
    <row r="40" spans="1:6" ht="15">
      <c r="A40" s="15">
        <v>10</v>
      </c>
      <c r="B40">
        <v>21.344</v>
      </c>
      <c r="C40">
        <v>3399256</v>
      </c>
      <c r="D40">
        <v>4478</v>
      </c>
      <c r="E40">
        <v>3.041195</v>
      </c>
      <c r="F40">
        <v>1.863819</v>
      </c>
    </row>
    <row r="41" spans="1:2" ht="15">
      <c r="A41" s="15" t="s">
        <v>12</v>
      </c>
      <c r="B41">
        <f>AVERAGE(B31:B40)</f>
        <v>16.1115</v>
      </c>
    </row>
    <row r="42" spans="1:2" ht="15">
      <c r="A42" s="15" t="s">
        <v>55</v>
      </c>
      <c r="B42">
        <f>STDEV(B31:B40)</f>
        <v>2.2351293897420943</v>
      </c>
    </row>
    <row r="45" spans="1:2" s="15" customFormat="1" ht="15">
      <c r="A45" s="15" t="s">
        <v>1</v>
      </c>
      <c r="B45" s="15">
        <v>8</v>
      </c>
    </row>
    <row r="46" spans="1:2" s="15" customFormat="1" ht="15">
      <c r="A46" s="15" t="s">
        <v>2</v>
      </c>
      <c r="B46" s="15">
        <v>30000</v>
      </c>
    </row>
    <row r="47" spans="1:2" s="15" customFormat="1" ht="15">
      <c r="A47" s="15" t="s">
        <v>3</v>
      </c>
      <c r="B47" s="15">
        <v>128</v>
      </c>
    </row>
    <row r="48" spans="1:3" s="15" customFormat="1" ht="15">
      <c r="A48" s="15" t="s">
        <v>7</v>
      </c>
      <c r="B48" s="15">
        <v>26392</v>
      </c>
      <c r="C48" s="15">
        <v>21201</v>
      </c>
    </row>
    <row r="49" spans="1:2" s="15" customFormat="1" ht="15">
      <c r="A49" s="15" t="s">
        <v>8</v>
      </c>
      <c r="B49" s="15">
        <v>2.058238</v>
      </c>
    </row>
    <row r="50" s="15" customFormat="1" ht="15"/>
    <row r="51" spans="1:6" s="15" customFormat="1" ht="15">
      <c r="A51" s="15" t="s">
        <v>4</v>
      </c>
      <c r="B51" s="15" t="s">
        <v>5</v>
      </c>
      <c r="C51" s="15" t="s">
        <v>6</v>
      </c>
      <c r="D51" s="15" t="s">
        <v>9</v>
      </c>
      <c r="E51" s="15" t="s">
        <v>10</v>
      </c>
      <c r="F51" s="15" t="s">
        <v>11</v>
      </c>
    </row>
    <row r="52" spans="1:6" ht="15">
      <c r="A52" s="15">
        <v>1</v>
      </c>
      <c r="B52">
        <v>29.437</v>
      </c>
      <c r="C52">
        <v>2374264</v>
      </c>
      <c r="D52">
        <v>6425</v>
      </c>
      <c r="E52">
        <v>2.176944</v>
      </c>
      <c r="F52">
        <v>1.121294</v>
      </c>
    </row>
    <row r="53" spans="1:6" ht="15">
      <c r="A53" s="15">
        <v>2</v>
      </c>
      <c r="B53">
        <v>33.274</v>
      </c>
      <c r="C53">
        <v>3055375</v>
      </c>
      <c r="D53">
        <v>6194</v>
      </c>
      <c r="E53">
        <v>2.326313</v>
      </c>
      <c r="F53">
        <v>1.18366</v>
      </c>
    </row>
    <row r="54" spans="1:6" ht="15">
      <c r="A54" s="15">
        <v>3</v>
      </c>
      <c r="B54">
        <v>29.328</v>
      </c>
      <c r="C54">
        <v>2636474</v>
      </c>
      <c r="D54">
        <v>6272</v>
      </c>
      <c r="E54">
        <v>2.206647</v>
      </c>
      <c r="F54">
        <v>1.122279</v>
      </c>
    </row>
    <row r="55" spans="1:6" ht="15">
      <c r="A55" s="15">
        <v>4</v>
      </c>
      <c r="B55">
        <v>31.387</v>
      </c>
      <c r="C55">
        <v>2128598</v>
      </c>
      <c r="D55">
        <v>6762</v>
      </c>
      <c r="E55">
        <v>2.208144</v>
      </c>
      <c r="F55">
        <v>1.134959</v>
      </c>
    </row>
    <row r="56" spans="1:6" ht="15">
      <c r="A56" s="15">
        <v>5</v>
      </c>
      <c r="B56">
        <v>32.354</v>
      </c>
      <c r="C56">
        <v>3474365</v>
      </c>
      <c r="D56">
        <v>5675</v>
      </c>
      <c r="E56">
        <v>2.280711</v>
      </c>
      <c r="F56">
        <v>1.062761</v>
      </c>
    </row>
    <row r="57" spans="1:6" ht="15">
      <c r="A57" s="15">
        <v>6</v>
      </c>
      <c r="B57">
        <v>36.098</v>
      </c>
      <c r="C57">
        <v>3183740</v>
      </c>
      <c r="D57">
        <v>7115</v>
      </c>
      <c r="E57">
        <v>2.650186</v>
      </c>
      <c r="F57">
        <v>1.316118</v>
      </c>
    </row>
    <row r="58" spans="1:6" ht="15">
      <c r="A58" s="15">
        <v>7</v>
      </c>
      <c r="B58">
        <v>31.872</v>
      </c>
      <c r="C58">
        <v>2913816</v>
      </c>
      <c r="D58">
        <v>6163</v>
      </c>
      <c r="E58">
        <v>2.262554</v>
      </c>
      <c r="F58">
        <v>1.154877</v>
      </c>
    </row>
    <row r="59" spans="1:6" ht="15">
      <c r="A59" s="15">
        <v>8</v>
      </c>
      <c r="B59">
        <v>36.332</v>
      </c>
      <c r="C59">
        <v>3390167</v>
      </c>
      <c r="D59">
        <v>6273</v>
      </c>
      <c r="E59">
        <v>2.336151</v>
      </c>
      <c r="F59">
        <v>1.129955</v>
      </c>
    </row>
    <row r="60" spans="1:6" ht="15">
      <c r="A60" s="15">
        <v>9</v>
      </c>
      <c r="B60">
        <v>30.502</v>
      </c>
      <c r="C60">
        <v>2919633</v>
      </c>
      <c r="D60">
        <v>5674</v>
      </c>
      <c r="E60">
        <v>2.382737</v>
      </c>
      <c r="F60">
        <v>1.27652</v>
      </c>
    </row>
    <row r="61" spans="1:6" ht="15">
      <c r="A61" s="15">
        <v>10</v>
      </c>
      <c r="B61">
        <v>35.253</v>
      </c>
      <c r="C61">
        <v>3949799</v>
      </c>
      <c r="D61">
        <v>6730</v>
      </c>
      <c r="E61">
        <v>2.363347</v>
      </c>
      <c r="F61">
        <v>1.396131</v>
      </c>
    </row>
    <row r="62" spans="1:2" ht="15">
      <c r="A62" s="15" t="s">
        <v>12</v>
      </c>
      <c r="B62">
        <f>AVERAGE(B52:B61)</f>
        <v>32.5837</v>
      </c>
    </row>
    <row r="63" spans="1:2" ht="15">
      <c r="A63" s="15" t="s">
        <v>55</v>
      </c>
      <c r="B63">
        <f>STDEV(B52:B61)</f>
        <v>2.5997410576184135</v>
      </c>
    </row>
    <row r="67" spans="1:2" s="15" customFormat="1" ht="15">
      <c r="A67" s="15" t="s">
        <v>1</v>
      </c>
      <c r="B67" s="15">
        <v>8</v>
      </c>
    </row>
    <row r="68" spans="1:2" s="15" customFormat="1" ht="15">
      <c r="A68" s="15" t="s">
        <v>2</v>
      </c>
      <c r="B68" s="15">
        <v>40000</v>
      </c>
    </row>
    <row r="69" spans="1:2" s="15" customFormat="1" ht="15">
      <c r="A69" s="15" t="s">
        <v>3</v>
      </c>
      <c r="B69" s="15">
        <v>128</v>
      </c>
    </row>
    <row r="70" spans="1:3" s="15" customFormat="1" ht="15">
      <c r="A70" s="15" t="s">
        <v>7</v>
      </c>
      <c r="B70" s="15">
        <v>29363</v>
      </c>
      <c r="C70" s="15">
        <v>32423</v>
      </c>
    </row>
    <row r="71" spans="1:2" s="15" customFormat="1" ht="15">
      <c r="A71" s="15" t="s">
        <v>8</v>
      </c>
      <c r="B71" s="15">
        <v>1.36115</v>
      </c>
    </row>
    <row r="72" s="15" customFormat="1" ht="15"/>
    <row r="73" spans="1:6" s="15" customFormat="1" ht="15">
      <c r="A73" s="15" t="s">
        <v>4</v>
      </c>
      <c r="B73" s="15" t="s">
        <v>5</v>
      </c>
      <c r="C73" s="15" t="s">
        <v>6</v>
      </c>
      <c r="D73" s="15" t="s">
        <v>9</v>
      </c>
      <c r="E73" s="15" t="s">
        <v>10</v>
      </c>
      <c r="F73" s="15" t="s">
        <v>11</v>
      </c>
    </row>
    <row r="74" spans="1:6" ht="15">
      <c r="A74" s="15">
        <v>1</v>
      </c>
      <c r="B74">
        <v>32.65</v>
      </c>
      <c r="C74">
        <v>1574942</v>
      </c>
      <c r="D74">
        <v>5324</v>
      </c>
      <c r="E74">
        <v>2.127006</v>
      </c>
      <c r="F74">
        <v>1.055149</v>
      </c>
    </row>
    <row r="75" spans="1:6" ht="15">
      <c r="A75" s="15">
        <v>2</v>
      </c>
      <c r="B75">
        <v>32.026</v>
      </c>
      <c r="C75">
        <v>1229103</v>
      </c>
      <c r="D75">
        <v>6457</v>
      </c>
      <c r="E75">
        <v>1.976346</v>
      </c>
      <c r="F75">
        <v>0.904598</v>
      </c>
    </row>
    <row r="76" spans="1:6" ht="15">
      <c r="A76" s="15">
        <v>3</v>
      </c>
      <c r="B76">
        <v>33.976</v>
      </c>
      <c r="C76">
        <v>1597508</v>
      </c>
      <c r="D76">
        <v>6390</v>
      </c>
      <c r="E76">
        <v>2.005403</v>
      </c>
      <c r="F76">
        <v>0.880286</v>
      </c>
    </row>
    <row r="77" spans="1:6" ht="15">
      <c r="A77" s="15">
        <v>4</v>
      </c>
      <c r="B77">
        <v>31.278</v>
      </c>
      <c r="C77">
        <v>1248275</v>
      </c>
      <c r="D77">
        <v>5825</v>
      </c>
      <c r="E77">
        <v>2.102367</v>
      </c>
      <c r="F77">
        <v>1.079059</v>
      </c>
    </row>
    <row r="78" spans="1:6" ht="15">
      <c r="A78" s="15">
        <v>5</v>
      </c>
      <c r="B78">
        <v>27.315</v>
      </c>
      <c r="C78">
        <v>973805</v>
      </c>
      <c r="D78">
        <v>5037</v>
      </c>
      <c r="E78">
        <v>2.113357</v>
      </c>
      <c r="F78">
        <v>0.92998</v>
      </c>
    </row>
    <row r="79" spans="1:6" ht="15">
      <c r="A79" s="15">
        <v>6</v>
      </c>
      <c r="B79">
        <v>30.794</v>
      </c>
      <c r="C79">
        <v>1442495</v>
      </c>
      <c r="D79">
        <v>5019</v>
      </c>
      <c r="E79">
        <v>2.24571</v>
      </c>
      <c r="F79">
        <v>0.944397</v>
      </c>
    </row>
    <row r="80" spans="1:6" ht="15">
      <c r="A80" s="15">
        <v>7</v>
      </c>
      <c r="B80">
        <v>29.658</v>
      </c>
      <c r="C80">
        <v>1319637</v>
      </c>
      <c r="D80">
        <v>4909</v>
      </c>
      <c r="E80">
        <v>2.180973</v>
      </c>
      <c r="F80">
        <v>0.926184</v>
      </c>
    </row>
    <row r="81" spans="1:6" ht="15">
      <c r="A81" s="15">
        <v>8</v>
      </c>
      <c r="B81">
        <v>29.749</v>
      </c>
      <c r="C81">
        <v>876426</v>
      </c>
      <c r="D81">
        <v>5864</v>
      </c>
      <c r="E81">
        <v>1.979415</v>
      </c>
      <c r="F81">
        <v>0.873865</v>
      </c>
    </row>
    <row r="82" spans="1:6" ht="15">
      <c r="A82" s="15">
        <v>9</v>
      </c>
      <c r="B82">
        <v>30.068</v>
      </c>
      <c r="C82">
        <v>1241568</v>
      </c>
      <c r="D82">
        <v>5907</v>
      </c>
      <c r="E82">
        <v>2.055606</v>
      </c>
      <c r="F82">
        <v>0.917845</v>
      </c>
    </row>
    <row r="83" spans="1:6" ht="15">
      <c r="A83" s="15">
        <v>10</v>
      </c>
      <c r="B83">
        <v>35.348</v>
      </c>
      <c r="C83">
        <v>2159926</v>
      </c>
      <c r="D83">
        <v>6236</v>
      </c>
      <c r="E83">
        <v>2.072748</v>
      </c>
      <c r="F83">
        <v>1.123356</v>
      </c>
    </row>
    <row r="84" spans="1:2" ht="15">
      <c r="A84" s="15" t="s">
        <v>12</v>
      </c>
      <c r="B84">
        <f>AVERAGE(B74:B83)</f>
        <v>31.2862</v>
      </c>
    </row>
    <row r="85" spans="1:2" ht="15">
      <c r="A85" s="15" t="s">
        <v>55</v>
      </c>
      <c r="B85">
        <f>STDEV(B74:B83)</f>
        <v>2.32501578489263</v>
      </c>
    </row>
    <row r="89" spans="1:2" s="15" customFormat="1" ht="15">
      <c r="A89" s="15" t="s">
        <v>1</v>
      </c>
      <c r="B89" s="15">
        <v>8</v>
      </c>
    </row>
    <row r="90" spans="1:2" s="15" customFormat="1" ht="15">
      <c r="A90" s="15" t="s">
        <v>2</v>
      </c>
      <c r="B90" s="15">
        <v>50000</v>
      </c>
    </row>
    <row r="91" spans="1:2" s="15" customFormat="1" ht="15">
      <c r="A91" s="15" t="s">
        <v>3</v>
      </c>
      <c r="B91" s="15">
        <v>128</v>
      </c>
    </row>
    <row r="92" spans="1:3" s="15" customFormat="1" ht="15">
      <c r="A92" s="15" t="s">
        <v>7</v>
      </c>
      <c r="B92" s="15">
        <v>38807</v>
      </c>
      <c r="C92" s="15">
        <v>42056</v>
      </c>
    </row>
    <row r="93" spans="1:2" s="15" customFormat="1" ht="15">
      <c r="A93" s="15" t="s">
        <v>8</v>
      </c>
      <c r="B93" s="15">
        <v>1.34666</v>
      </c>
    </row>
    <row r="94" s="15" customFormat="1" ht="15"/>
    <row r="95" spans="1:6" s="15" customFormat="1" ht="15">
      <c r="A95" s="15" t="s">
        <v>4</v>
      </c>
      <c r="B95" s="15" t="s">
        <v>5</v>
      </c>
      <c r="C95" s="15" t="s">
        <v>6</v>
      </c>
      <c r="D95" s="15" t="s">
        <v>9</v>
      </c>
      <c r="E95" s="15" t="s">
        <v>10</v>
      </c>
      <c r="F95" s="15" t="s">
        <v>11</v>
      </c>
    </row>
    <row r="96" spans="1:6" ht="15">
      <c r="A96" s="15">
        <v>1</v>
      </c>
      <c r="B96">
        <v>52.557</v>
      </c>
      <c r="C96">
        <v>2018045</v>
      </c>
      <c r="D96">
        <v>6982</v>
      </c>
      <c r="E96">
        <v>2.182621</v>
      </c>
      <c r="F96">
        <v>0.949281</v>
      </c>
    </row>
    <row r="97" spans="1:6" ht="15">
      <c r="A97" s="15">
        <v>2</v>
      </c>
      <c r="B97">
        <v>50.232</v>
      </c>
      <c r="C97">
        <v>1225344</v>
      </c>
      <c r="D97">
        <v>7369</v>
      </c>
      <c r="E97">
        <v>2.09868</v>
      </c>
      <c r="F97">
        <v>0.923226</v>
      </c>
    </row>
    <row r="98" spans="1:6" ht="15">
      <c r="A98" s="15">
        <v>3</v>
      </c>
      <c r="B98">
        <v>54.646</v>
      </c>
      <c r="C98">
        <v>2116374</v>
      </c>
      <c r="D98">
        <v>8073</v>
      </c>
      <c r="E98">
        <v>1.980131</v>
      </c>
      <c r="F98">
        <v>0.936967</v>
      </c>
    </row>
    <row r="99" spans="1:6" ht="15">
      <c r="A99" s="15">
        <v>4</v>
      </c>
      <c r="B99">
        <v>48.687</v>
      </c>
      <c r="C99">
        <v>1857905</v>
      </c>
      <c r="D99">
        <v>7221</v>
      </c>
      <c r="E99">
        <v>2.071477</v>
      </c>
      <c r="F99">
        <v>1.075363</v>
      </c>
    </row>
    <row r="100" spans="1:6" ht="15">
      <c r="A100" s="15">
        <v>5</v>
      </c>
      <c r="B100">
        <v>49.155</v>
      </c>
      <c r="C100">
        <v>1426887</v>
      </c>
      <c r="D100">
        <v>7361</v>
      </c>
      <c r="E100">
        <v>2.02085</v>
      </c>
      <c r="F100">
        <v>0.977903</v>
      </c>
    </row>
    <row r="101" spans="1:6" ht="15">
      <c r="A101" s="15">
        <v>6</v>
      </c>
      <c r="B101">
        <v>48.375</v>
      </c>
      <c r="C101">
        <v>1668598</v>
      </c>
      <c r="D101">
        <v>6843</v>
      </c>
      <c r="E101">
        <v>2.079309</v>
      </c>
      <c r="F101">
        <v>0.957605</v>
      </c>
    </row>
    <row r="102" spans="1:6" ht="15">
      <c r="A102" s="15">
        <v>7</v>
      </c>
      <c r="B102">
        <v>49.537</v>
      </c>
      <c r="C102">
        <v>1658388</v>
      </c>
      <c r="D102">
        <v>7823</v>
      </c>
      <c r="E102">
        <v>1.981761</v>
      </c>
      <c r="F102">
        <v>0.940661</v>
      </c>
    </row>
    <row r="103" spans="1:6" ht="15">
      <c r="A103" s="15">
        <v>8</v>
      </c>
      <c r="B103">
        <v>54.272</v>
      </c>
      <c r="C103">
        <v>2545828</v>
      </c>
      <c r="D103">
        <v>6979</v>
      </c>
      <c r="E103">
        <v>2.110381</v>
      </c>
      <c r="F103">
        <v>0.950654</v>
      </c>
    </row>
    <row r="104" spans="1:6" ht="15">
      <c r="A104" s="15">
        <v>9</v>
      </c>
      <c r="B104">
        <v>45.959</v>
      </c>
      <c r="C104">
        <v>1448637</v>
      </c>
      <c r="D104">
        <v>6585</v>
      </c>
      <c r="E104">
        <v>2.135194</v>
      </c>
      <c r="F104">
        <v>0.953027</v>
      </c>
    </row>
    <row r="105" spans="1:6" ht="15">
      <c r="A105" s="15">
        <v>10</v>
      </c>
      <c r="B105">
        <v>45.78</v>
      </c>
      <c r="C105">
        <v>1772571</v>
      </c>
      <c r="D105">
        <v>7069</v>
      </c>
      <c r="E105">
        <v>1.990986</v>
      </c>
      <c r="F105">
        <v>0.823357</v>
      </c>
    </row>
    <row r="106" spans="1:2" ht="15">
      <c r="A106" s="15" t="s">
        <v>12</v>
      </c>
      <c r="B106">
        <f>AVERAGE(B96:B105)</f>
        <v>49.92</v>
      </c>
    </row>
    <row r="107" spans="1:2" ht="15">
      <c r="A107" s="15" t="s">
        <v>55</v>
      </c>
      <c r="B107">
        <f>STDEV(B96:B105)</f>
        <v>3.0875096401107487</v>
      </c>
    </row>
    <row r="113" spans="1:2" s="15" customFormat="1" ht="15">
      <c r="A113" s="15" t="s">
        <v>1</v>
      </c>
      <c r="B113" s="15">
        <v>8</v>
      </c>
    </row>
    <row r="114" spans="1:2" s="15" customFormat="1" ht="15">
      <c r="A114" s="15" t="s">
        <v>2</v>
      </c>
      <c r="B114" s="15">
        <v>60000</v>
      </c>
    </row>
    <row r="115" spans="1:2" s="15" customFormat="1" ht="15">
      <c r="A115" s="15" t="s">
        <v>3</v>
      </c>
      <c r="B115" s="15">
        <v>128</v>
      </c>
    </row>
    <row r="116" spans="1:3" s="15" customFormat="1" ht="15">
      <c r="A116" s="15" t="s">
        <v>7</v>
      </c>
      <c r="B116" s="15">
        <v>50426</v>
      </c>
      <c r="C116" s="15">
        <v>54306</v>
      </c>
    </row>
    <row r="117" spans="1:2" s="15" customFormat="1" ht="15">
      <c r="A117" s="15" t="s">
        <v>8</v>
      </c>
      <c r="B117" s="15">
        <v>1.261224</v>
      </c>
    </row>
    <row r="118" s="15" customFormat="1" ht="15"/>
    <row r="119" spans="1:6" s="15" customFormat="1" ht="15">
      <c r="A119" s="15" t="s">
        <v>4</v>
      </c>
      <c r="B119" s="15" t="s">
        <v>5</v>
      </c>
      <c r="C119" s="15" t="s">
        <v>6</v>
      </c>
      <c r="D119" s="15" t="s">
        <v>9</v>
      </c>
      <c r="E119" s="15" t="s">
        <v>10</v>
      </c>
      <c r="F119" s="15" t="s">
        <v>11</v>
      </c>
    </row>
    <row r="120" spans="1:6" ht="15">
      <c r="A120" s="15">
        <v>1</v>
      </c>
      <c r="B120">
        <v>67.345</v>
      </c>
      <c r="C120">
        <v>1868110</v>
      </c>
      <c r="D120">
        <v>8142</v>
      </c>
      <c r="E120">
        <v>2.091669</v>
      </c>
      <c r="F120">
        <v>0.934848</v>
      </c>
    </row>
    <row r="121" spans="1:6" ht="15">
      <c r="A121" s="15">
        <v>2</v>
      </c>
      <c r="B121">
        <v>63.336</v>
      </c>
      <c r="C121">
        <v>1549381</v>
      </c>
      <c r="D121">
        <v>6865</v>
      </c>
      <c r="E121">
        <v>2.206054</v>
      </c>
      <c r="F121">
        <v>1.009818</v>
      </c>
    </row>
    <row r="122" spans="1:6" ht="15">
      <c r="A122" s="15">
        <v>3</v>
      </c>
      <c r="B122">
        <v>70.839</v>
      </c>
      <c r="C122">
        <v>2002107</v>
      </c>
      <c r="D122">
        <v>8567</v>
      </c>
      <c r="E122">
        <v>2.000876</v>
      </c>
      <c r="F122">
        <v>0.963243</v>
      </c>
    </row>
    <row r="123" spans="1:6" ht="15">
      <c r="A123" s="15">
        <v>4</v>
      </c>
      <c r="B123">
        <v>60.715</v>
      </c>
      <c r="C123">
        <v>2818220</v>
      </c>
      <c r="D123">
        <v>6422</v>
      </c>
      <c r="E123">
        <v>2.189831</v>
      </c>
      <c r="F123">
        <v>0.94805</v>
      </c>
    </row>
    <row r="124" spans="1:6" ht="15">
      <c r="A124" s="15">
        <v>5</v>
      </c>
      <c r="B124">
        <v>64.178</v>
      </c>
      <c r="C124">
        <v>1883047</v>
      </c>
      <c r="D124">
        <v>8291</v>
      </c>
      <c r="E124">
        <v>1.944502</v>
      </c>
      <c r="F124">
        <v>0.800518</v>
      </c>
    </row>
    <row r="125" spans="1:6" ht="15">
      <c r="A125" s="15">
        <v>6</v>
      </c>
      <c r="B125">
        <v>70.418</v>
      </c>
      <c r="C125">
        <v>2033931</v>
      </c>
      <c r="D125">
        <v>8403</v>
      </c>
      <c r="E125">
        <v>2.006231</v>
      </c>
      <c r="F125">
        <v>0.897632</v>
      </c>
    </row>
    <row r="126" spans="1:6" ht="15">
      <c r="A126" s="15">
        <v>7</v>
      </c>
      <c r="B126">
        <v>69.228</v>
      </c>
      <c r="C126">
        <v>1537989</v>
      </c>
      <c r="D126">
        <v>8670</v>
      </c>
      <c r="E126">
        <v>2.031114</v>
      </c>
      <c r="F126">
        <v>0.90001</v>
      </c>
    </row>
    <row r="127" spans="1:6" ht="15">
      <c r="A127" s="15">
        <v>8</v>
      </c>
      <c r="B127">
        <v>63.57</v>
      </c>
      <c r="C127">
        <v>2007092</v>
      </c>
      <c r="D127">
        <v>6718</v>
      </c>
      <c r="E127">
        <v>2.162476</v>
      </c>
      <c r="F127">
        <v>0.889814</v>
      </c>
    </row>
    <row r="128" spans="1:6" ht="15">
      <c r="A128" s="15">
        <v>9</v>
      </c>
      <c r="B128">
        <v>72.944</v>
      </c>
      <c r="C128">
        <v>1638494</v>
      </c>
      <c r="D128">
        <v>8970</v>
      </c>
      <c r="E128">
        <v>2.094145</v>
      </c>
      <c r="F128">
        <v>0.998001</v>
      </c>
    </row>
    <row r="129" spans="1:6" ht="15">
      <c r="A129" s="15">
        <v>10</v>
      </c>
      <c r="B129">
        <v>62.858</v>
      </c>
      <c r="C129">
        <v>2171458</v>
      </c>
      <c r="D129">
        <v>7200</v>
      </c>
      <c r="E129">
        <v>2.157492</v>
      </c>
      <c r="F129">
        <v>1.045075</v>
      </c>
    </row>
    <row r="130" spans="1:2" ht="15">
      <c r="A130" s="15" t="s">
        <v>12</v>
      </c>
      <c r="B130">
        <f>AVERAGE(B120:B129)</f>
        <v>66.5431</v>
      </c>
    </row>
    <row r="131" spans="1:2" ht="15">
      <c r="A131" s="15" t="s">
        <v>55</v>
      </c>
      <c r="B131">
        <f>STDEV(B120:B129)</f>
        <v>4.144046370665093</v>
      </c>
    </row>
    <row r="135" spans="1:2" s="15" customFormat="1" ht="15">
      <c r="A135" s="15" t="s">
        <v>1</v>
      </c>
      <c r="B135" s="15">
        <v>8</v>
      </c>
    </row>
    <row r="136" spans="1:2" s="15" customFormat="1" ht="15">
      <c r="A136" s="15" t="s">
        <v>2</v>
      </c>
      <c r="B136" s="15">
        <v>70000</v>
      </c>
    </row>
    <row r="137" spans="1:2" s="15" customFormat="1" ht="15">
      <c r="A137" s="15" t="s">
        <v>3</v>
      </c>
      <c r="B137" s="15">
        <v>128</v>
      </c>
    </row>
    <row r="138" spans="1:3" s="15" customFormat="1" ht="15">
      <c r="A138" s="15" t="s">
        <v>7</v>
      </c>
      <c r="B138" s="15">
        <v>50426</v>
      </c>
      <c r="C138" s="15">
        <v>54306</v>
      </c>
    </row>
    <row r="139" spans="1:2" s="15" customFormat="1" ht="15">
      <c r="A139" s="15" t="s">
        <v>8</v>
      </c>
      <c r="B139" s="15">
        <v>1.261224</v>
      </c>
    </row>
    <row r="140" s="15" customFormat="1" ht="15"/>
    <row r="141" spans="1:6" s="15" customFormat="1" ht="15">
      <c r="A141" s="15" t="s">
        <v>4</v>
      </c>
      <c r="B141" s="15" t="s">
        <v>5</v>
      </c>
      <c r="C141" s="15" t="s">
        <v>6</v>
      </c>
      <c r="D141" s="15" t="s">
        <v>9</v>
      </c>
      <c r="E141" s="15" t="s">
        <v>10</v>
      </c>
      <c r="F141" s="15" t="s">
        <v>11</v>
      </c>
    </row>
    <row r="142" spans="1:6" ht="15">
      <c r="A142" s="15">
        <v>1</v>
      </c>
      <c r="B142">
        <v>101.712</v>
      </c>
      <c r="C142">
        <v>2599758</v>
      </c>
      <c r="D142">
        <v>9857</v>
      </c>
      <c r="E142">
        <v>2.049972</v>
      </c>
      <c r="F142">
        <v>0.895302</v>
      </c>
    </row>
    <row r="143" spans="1:6" ht="15">
      <c r="A143" s="15">
        <v>2</v>
      </c>
      <c r="B143">
        <v>90.573</v>
      </c>
      <c r="C143">
        <v>2607125</v>
      </c>
      <c r="D143">
        <v>7650</v>
      </c>
      <c r="E143">
        <v>2.235082</v>
      </c>
      <c r="F143">
        <v>1.0083</v>
      </c>
    </row>
    <row r="144" spans="1:6" ht="15">
      <c r="A144" s="15">
        <v>3</v>
      </c>
      <c r="B144">
        <v>87.048</v>
      </c>
      <c r="C144">
        <v>2877092</v>
      </c>
      <c r="D144">
        <v>8312</v>
      </c>
      <c r="E144">
        <v>2.043499</v>
      </c>
      <c r="F144">
        <v>0.921239</v>
      </c>
    </row>
    <row r="145" spans="1:6" ht="15">
      <c r="A145" s="15">
        <v>4</v>
      </c>
      <c r="B145">
        <v>91.182</v>
      </c>
      <c r="C145">
        <v>2048703</v>
      </c>
      <c r="D145">
        <v>9133</v>
      </c>
      <c r="E145">
        <v>2.035097</v>
      </c>
      <c r="F145">
        <v>0.895688</v>
      </c>
    </row>
    <row r="146" spans="1:6" ht="15">
      <c r="A146" s="15">
        <v>5</v>
      </c>
      <c r="B146">
        <v>93.178</v>
      </c>
      <c r="C146">
        <v>3250739</v>
      </c>
      <c r="D146">
        <v>9735</v>
      </c>
      <c r="E146">
        <v>1.931132</v>
      </c>
      <c r="F146">
        <v>0.853278</v>
      </c>
    </row>
    <row r="147" spans="1:6" ht="15">
      <c r="A147" s="15">
        <v>6</v>
      </c>
      <c r="B147">
        <v>91.447</v>
      </c>
      <c r="C147">
        <v>2316385</v>
      </c>
      <c r="D147">
        <v>8898</v>
      </c>
      <c r="E147">
        <v>2.07676</v>
      </c>
      <c r="F147">
        <v>0.88067</v>
      </c>
    </row>
    <row r="148" spans="1:6" ht="15">
      <c r="A148" s="15">
        <v>7</v>
      </c>
      <c r="B148">
        <v>103.97</v>
      </c>
      <c r="C148">
        <v>2920298</v>
      </c>
      <c r="D148">
        <v>10627</v>
      </c>
      <c r="E148">
        <v>1.926776</v>
      </c>
      <c r="F148">
        <v>0.920316</v>
      </c>
    </row>
    <row r="149" spans="1:6" ht="15">
      <c r="A149" s="15">
        <v>8</v>
      </c>
      <c r="B149">
        <v>64.506</v>
      </c>
      <c r="C149">
        <v>1690876</v>
      </c>
      <c r="D149">
        <v>6813</v>
      </c>
      <c r="E149">
        <v>1.925661</v>
      </c>
      <c r="F149">
        <v>0.782003</v>
      </c>
    </row>
    <row r="150" spans="1:6" ht="15">
      <c r="A150" s="15">
        <v>9</v>
      </c>
      <c r="B150">
        <v>95.714</v>
      </c>
      <c r="C150">
        <v>2382548</v>
      </c>
      <c r="D150">
        <v>9866</v>
      </c>
      <c r="E150">
        <v>2.052282</v>
      </c>
      <c r="F150">
        <v>0.889617</v>
      </c>
    </row>
    <row r="151" spans="1:6" ht="15">
      <c r="A151" s="15">
        <v>10</v>
      </c>
      <c r="B151">
        <v>80.944</v>
      </c>
      <c r="C151">
        <v>2190507</v>
      </c>
      <c r="D151">
        <v>8771</v>
      </c>
      <c r="E151">
        <v>1.966504</v>
      </c>
      <c r="F151">
        <v>0.851984</v>
      </c>
    </row>
    <row r="152" spans="1:2" s="15" customFormat="1" ht="15">
      <c r="A152" s="15" t="s">
        <v>12</v>
      </c>
      <c r="B152" s="15">
        <f>AVERAGE(B142:B151)</f>
        <v>90.02739999999999</v>
      </c>
    </row>
    <row r="153" spans="1:2" s="15" customFormat="1" ht="15">
      <c r="A153" s="15" t="s">
        <v>55</v>
      </c>
      <c r="B153" s="15">
        <f>STDEV(B142:B151)</f>
        <v>11.15328827645821</v>
      </c>
    </row>
    <row r="154" s="15" customFormat="1" ht="15"/>
    <row r="156" spans="1:2" s="15" customFormat="1" ht="15">
      <c r="A156" s="15" t="s">
        <v>1</v>
      </c>
      <c r="B156" s="15">
        <v>8</v>
      </c>
    </row>
    <row r="157" spans="1:2" s="15" customFormat="1" ht="15">
      <c r="A157" s="15" t="s">
        <v>2</v>
      </c>
      <c r="B157" s="15">
        <v>80000</v>
      </c>
    </row>
    <row r="158" spans="1:2" s="15" customFormat="1" ht="15">
      <c r="A158" s="15" t="s">
        <v>3</v>
      </c>
      <c r="B158" s="15">
        <v>128</v>
      </c>
    </row>
    <row r="159" spans="1:3" s="15" customFormat="1" ht="15">
      <c r="A159" s="15" t="s">
        <v>7</v>
      </c>
      <c r="B159" s="15">
        <v>72652</v>
      </c>
      <c r="C159" s="15">
        <v>59389</v>
      </c>
    </row>
    <row r="160" spans="1:2" s="15" customFormat="1" ht="15">
      <c r="A160" s="15" t="s">
        <v>8</v>
      </c>
      <c r="B160" s="15">
        <v>1.055856</v>
      </c>
    </row>
    <row r="161" s="15" customFormat="1" ht="15"/>
    <row r="162" spans="1:6" s="15" customFormat="1" ht="15">
      <c r="A162" s="15" t="s">
        <v>4</v>
      </c>
      <c r="B162" s="15" t="s">
        <v>5</v>
      </c>
      <c r="C162" s="15" t="s">
        <v>6</v>
      </c>
      <c r="D162" s="15" t="s">
        <v>9</v>
      </c>
      <c r="E162" s="15" t="s">
        <v>10</v>
      </c>
      <c r="F162" s="15" t="s">
        <v>11</v>
      </c>
    </row>
    <row r="163" spans="1:6" ht="15">
      <c r="A163" s="15">
        <v>1</v>
      </c>
      <c r="B163">
        <v>109.294</v>
      </c>
      <c r="C163">
        <v>2167281</v>
      </c>
      <c r="D163">
        <v>8445</v>
      </c>
      <c r="E163">
        <v>2.170106</v>
      </c>
      <c r="F163">
        <v>0.9457</v>
      </c>
    </row>
    <row r="164" spans="1:6" ht="15">
      <c r="A164" s="15">
        <v>2</v>
      </c>
      <c r="B164">
        <v>108.716</v>
      </c>
      <c r="C164">
        <v>1475899</v>
      </c>
      <c r="D164">
        <v>10093</v>
      </c>
      <c r="E164">
        <v>1.950461</v>
      </c>
      <c r="F164">
        <v>0.810428</v>
      </c>
    </row>
    <row r="165" spans="1:6" ht="15">
      <c r="A165" s="15">
        <v>3</v>
      </c>
      <c r="B165">
        <v>78.078</v>
      </c>
      <c r="C165">
        <v>1528969</v>
      </c>
      <c r="D165">
        <v>6759</v>
      </c>
      <c r="E165">
        <v>2.115726</v>
      </c>
      <c r="F165">
        <v>0.823984</v>
      </c>
    </row>
    <row r="166" spans="1:6" ht="15">
      <c r="A166" s="15">
        <v>4</v>
      </c>
      <c r="B166">
        <v>107.078</v>
      </c>
      <c r="C166">
        <v>2395835</v>
      </c>
      <c r="D166">
        <v>9024</v>
      </c>
      <c r="E166">
        <v>2.016448</v>
      </c>
      <c r="F166">
        <v>0.897904</v>
      </c>
    </row>
    <row r="167" spans="1:6" ht="15">
      <c r="A167" s="15">
        <v>5</v>
      </c>
      <c r="B167">
        <v>93.069</v>
      </c>
      <c r="C167">
        <v>2179690</v>
      </c>
      <c r="D167">
        <v>7896</v>
      </c>
      <c r="E167">
        <v>2.10719</v>
      </c>
      <c r="F167">
        <v>0.79156</v>
      </c>
    </row>
    <row r="168" spans="1:6" ht="15">
      <c r="A168" s="15">
        <v>6</v>
      </c>
      <c r="B168">
        <v>116.89</v>
      </c>
      <c r="C168">
        <v>2137307</v>
      </c>
      <c r="D168">
        <v>10559</v>
      </c>
      <c r="E168">
        <v>1.920559</v>
      </c>
      <c r="F168">
        <v>0.898349</v>
      </c>
    </row>
    <row r="169" spans="1:6" ht="15">
      <c r="A169" s="15">
        <v>7</v>
      </c>
      <c r="B169">
        <v>105.373</v>
      </c>
      <c r="C169">
        <v>1947978</v>
      </c>
      <c r="D169">
        <v>9330</v>
      </c>
      <c r="E169">
        <v>1.976627</v>
      </c>
      <c r="F169">
        <v>0.824813</v>
      </c>
    </row>
    <row r="170" spans="1:6" ht="15">
      <c r="A170" s="15">
        <v>8</v>
      </c>
      <c r="B170">
        <v>110.276</v>
      </c>
      <c r="C170">
        <v>2321042</v>
      </c>
      <c r="D170">
        <v>7829</v>
      </c>
      <c r="E170">
        <v>2.179163</v>
      </c>
      <c r="F170">
        <v>0.999353</v>
      </c>
    </row>
    <row r="171" spans="1:6" ht="15">
      <c r="A171" s="15">
        <v>9</v>
      </c>
      <c r="B171">
        <v>97.111</v>
      </c>
      <c r="C171">
        <v>2221178</v>
      </c>
      <c r="D171">
        <v>8323</v>
      </c>
      <c r="E171">
        <v>2.093118</v>
      </c>
      <c r="F171">
        <v>0.911992</v>
      </c>
    </row>
    <row r="172" spans="1:6" ht="15">
      <c r="A172" s="15">
        <v>10</v>
      </c>
      <c r="B172">
        <v>107.172</v>
      </c>
      <c r="C172">
        <v>2324250</v>
      </c>
      <c r="D172">
        <v>8737</v>
      </c>
      <c r="E172">
        <v>2.040448</v>
      </c>
      <c r="F172">
        <v>0.863367</v>
      </c>
    </row>
    <row r="173" spans="1:2" s="15" customFormat="1" ht="15">
      <c r="A173" s="15" t="s">
        <v>12</v>
      </c>
      <c r="B173" s="15">
        <f>AVERAGE(B163:B172)</f>
        <v>103.3057</v>
      </c>
    </row>
    <row r="174" spans="1:2" s="15" customFormat="1" ht="15">
      <c r="A174" s="15" t="s">
        <v>55</v>
      </c>
      <c r="B174" s="15">
        <f>STDEV(B163:B172)</f>
        <v>11.11206954471882</v>
      </c>
    </row>
    <row r="175" s="15" customFormat="1" ht="15"/>
    <row r="177" spans="1:2" s="15" customFormat="1" ht="15">
      <c r="A177" s="15" t="s">
        <v>1</v>
      </c>
      <c r="B177" s="15">
        <v>8</v>
      </c>
    </row>
    <row r="178" spans="1:2" s="15" customFormat="1" ht="15">
      <c r="A178" s="15" t="s">
        <v>2</v>
      </c>
      <c r="B178" s="15">
        <v>90000</v>
      </c>
    </row>
    <row r="179" spans="1:2" s="15" customFormat="1" ht="15">
      <c r="A179" s="15" t="s">
        <v>3</v>
      </c>
      <c r="B179" s="15">
        <v>128</v>
      </c>
    </row>
    <row r="180" spans="1:3" s="15" customFormat="1" ht="15">
      <c r="A180" s="15" t="s">
        <v>7</v>
      </c>
      <c r="B180" s="15">
        <v>78865</v>
      </c>
      <c r="C180" s="15">
        <v>83860</v>
      </c>
    </row>
    <row r="181" spans="1:2" s="15" customFormat="1" ht="15">
      <c r="A181" s="15" t="s">
        <v>8</v>
      </c>
      <c r="B181" s="15">
        <v>0.933008</v>
      </c>
    </row>
    <row r="182" s="15" customFormat="1" ht="15"/>
    <row r="183" spans="1:6" s="15" customFormat="1" ht="15">
      <c r="A183" s="15" t="s">
        <v>4</v>
      </c>
      <c r="B183" s="15" t="s">
        <v>5</v>
      </c>
      <c r="C183" s="15" t="s">
        <v>6</v>
      </c>
      <c r="D183" s="15" t="s">
        <v>9</v>
      </c>
      <c r="E183" s="15" t="s">
        <v>10</v>
      </c>
      <c r="F183" s="15" t="s">
        <v>11</v>
      </c>
    </row>
    <row r="184" spans="1:6" ht="15">
      <c r="A184" s="15">
        <v>1</v>
      </c>
      <c r="B184">
        <v>112.21</v>
      </c>
      <c r="C184">
        <v>1811829</v>
      </c>
      <c r="D184">
        <v>8820</v>
      </c>
      <c r="E184">
        <v>1.96483</v>
      </c>
      <c r="F184">
        <v>0.746013</v>
      </c>
    </row>
    <row r="185" spans="1:6" ht="15">
      <c r="A185" s="15">
        <v>2</v>
      </c>
      <c r="B185">
        <v>113.146</v>
      </c>
      <c r="C185">
        <v>1412040</v>
      </c>
      <c r="D185">
        <v>9342</v>
      </c>
      <c r="E185">
        <v>1.94204</v>
      </c>
      <c r="F185">
        <v>0.822349</v>
      </c>
    </row>
    <row r="186" spans="1:6" ht="15">
      <c r="A186" s="15">
        <v>3</v>
      </c>
      <c r="B186">
        <v>116.079</v>
      </c>
      <c r="C186">
        <v>1563651</v>
      </c>
      <c r="D186">
        <v>8778</v>
      </c>
      <c r="E186">
        <v>2.011712</v>
      </c>
      <c r="F186">
        <v>0.885523</v>
      </c>
    </row>
    <row r="187" spans="1:6" ht="15">
      <c r="A187" s="15">
        <v>4</v>
      </c>
      <c r="B187">
        <v>115.767</v>
      </c>
      <c r="C187">
        <v>1917966</v>
      </c>
      <c r="D187">
        <v>9818</v>
      </c>
      <c r="E187">
        <v>1.851614</v>
      </c>
      <c r="F187">
        <v>0.802729</v>
      </c>
    </row>
    <row r="188" spans="1:6" ht="15">
      <c r="A188" s="15">
        <v>5</v>
      </c>
      <c r="B188">
        <v>112.335</v>
      </c>
      <c r="C188">
        <v>1775572</v>
      </c>
      <c r="D188">
        <v>9805</v>
      </c>
      <c r="E188">
        <v>1.872168</v>
      </c>
      <c r="F188">
        <v>0.764965</v>
      </c>
    </row>
    <row r="189" spans="1:6" ht="15">
      <c r="A189" s="15">
        <v>6</v>
      </c>
      <c r="B189">
        <v>102.46</v>
      </c>
      <c r="C189">
        <v>1698454</v>
      </c>
      <c r="D189">
        <v>7869</v>
      </c>
      <c r="E189">
        <v>2.030434</v>
      </c>
      <c r="F189">
        <v>0.739862</v>
      </c>
    </row>
    <row r="190" spans="1:6" ht="15">
      <c r="A190" s="15">
        <v>7</v>
      </c>
      <c r="B190">
        <v>109.851</v>
      </c>
      <c r="C190">
        <v>2119415</v>
      </c>
      <c r="D190">
        <v>7945</v>
      </c>
      <c r="E190">
        <v>2.05227</v>
      </c>
      <c r="F190">
        <v>0.935426</v>
      </c>
    </row>
    <row r="191" spans="1:6" ht="15">
      <c r="A191" s="15">
        <v>8</v>
      </c>
      <c r="B191">
        <v>120.978</v>
      </c>
      <c r="C191">
        <v>1892096</v>
      </c>
      <c r="D191">
        <v>9342</v>
      </c>
      <c r="E191">
        <v>1.972337</v>
      </c>
      <c r="F191">
        <v>0.87092</v>
      </c>
    </row>
    <row r="192" spans="1:6" ht="15">
      <c r="A192" s="15">
        <v>9</v>
      </c>
      <c r="B192">
        <v>83.359</v>
      </c>
      <c r="C192">
        <v>1705307</v>
      </c>
      <c r="D192">
        <v>6855</v>
      </c>
      <c r="E192">
        <v>2.032989</v>
      </c>
      <c r="F192">
        <v>0.696193</v>
      </c>
    </row>
    <row r="193" spans="1:6" ht="15">
      <c r="A193" s="15">
        <v>10</v>
      </c>
      <c r="B193">
        <v>100.844</v>
      </c>
      <c r="C193">
        <v>1422264</v>
      </c>
      <c r="D193">
        <v>9130</v>
      </c>
      <c r="E193">
        <v>1.887507</v>
      </c>
      <c r="F193">
        <v>0.700338</v>
      </c>
    </row>
    <row r="194" spans="1:2" ht="15">
      <c r="A194" s="15" t="s">
        <v>12</v>
      </c>
      <c r="B194">
        <f>AVERAGE(B184:B193)</f>
        <v>108.7029</v>
      </c>
    </row>
    <row r="195" spans="1:2" ht="15">
      <c r="A195" s="15" t="s">
        <v>55</v>
      </c>
      <c r="B195">
        <f>STDEV(B184:B193)</f>
        <v>10.77335699718922</v>
      </c>
    </row>
    <row r="197" spans="1:2" s="15" customFormat="1" ht="15">
      <c r="A197" s="15" t="s">
        <v>1</v>
      </c>
      <c r="B197" s="15">
        <v>8</v>
      </c>
    </row>
    <row r="198" spans="1:2" s="15" customFormat="1" ht="15">
      <c r="A198" s="15" t="s">
        <v>2</v>
      </c>
      <c r="B198" s="15">
        <v>100000</v>
      </c>
    </row>
    <row r="199" spans="1:2" s="15" customFormat="1" ht="15">
      <c r="A199" s="15" t="s">
        <v>3</v>
      </c>
      <c r="B199" s="15">
        <v>128</v>
      </c>
    </row>
    <row r="200" spans="1:3" s="15" customFormat="1" ht="15">
      <c r="A200" s="15" t="s">
        <v>7</v>
      </c>
      <c r="B200" s="15">
        <v>83860</v>
      </c>
      <c r="C200" s="15">
        <v>78865</v>
      </c>
    </row>
    <row r="201" spans="1:2" s="15" customFormat="1" ht="15">
      <c r="A201" s="15" t="s">
        <v>8</v>
      </c>
      <c r="B201" s="15">
        <v>0.933008</v>
      </c>
    </row>
    <row r="202" s="15" customFormat="1" ht="15"/>
    <row r="203" spans="1:6" s="15" customFormat="1" ht="15">
      <c r="A203" s="15" t="s">
        <v>4</v>
      </c>
      <c r="B203" s="15" t="s">
        <v>5</v>
      </c>
      <c r="C203" s="15" t="s">
        <v>6</v>
      </c>
      <c r="D203" s="15" t="s">
        <v>9</v>
      </c>
      <c r="E203" s="15" t="s">
        <v>10</v>
      </c>
      <c r="F203" s="15" t="s">
        <v>11</v>
      </c>
    </row>
    <row r="204" spans="1:6" ht="15">
      <c r="A204" s="15">
        <v>1</v>
      </c>
      <c r="B204">
        <v>145.797</v>
      </c>
      <c r="C204">
        <v>1657433</v>
      </c>
      <c r="D204">
        <v>10777</v>
      </c>
      <c r="E204">
        <v>1.877694</v>
      </c>
      <c r="F204">
        <v>0.778322</v>
      </c>
    </row>
    <row r="205" spans="1:6" ht="15">
      <c r="A205" s="15">
        <v>2</v>
      </c>
      <c r="B205">
        <v>121.165</v>
      </c>
      <c r="C205">
        <v>1776206</v>
      </c>
      <c r="D205">
        <v>8878</v>
      </c>
      <c r="E205">
        <v>1.988387</v>
      </c>
      <c r="F205">
        <v>0.701123</v>
      </c>
    </row>
    <row r="206" spans="1:6" ht="15">
      <c r="A206" s="15">
        <v>3</v>
      </c>
      <c r="B206">
        <v>110.526</v>
      </c>
      <c r="C206">
        <v>1567368</v>
      </c>
      <c r="D206">
        <v>7960</v>
      </c>
      <c r="E206">
        <v>2.045785</v>
      </c>
      <c r="F206">
        <v>0.648733</v>
      </c>
    </row>
    <row r="207" spans="1:6" ht="15">
      <c r="A207" s="15">
        <v>4</v>
      </c>
      <c r="B207">
        <v>122.896</v>
      </c>
      <c r="C207">
        <v>2290651</v>
      </c>
      <c r="D207">
        <v>8036</v>
      </c>
      <c r="E207">
        <v>2.095816</v>
      </c>
      <c r="F207">
        <v>0.864562</v>
      </c>
    </row>
    <row r="208" spans="1:6" ht="15">
      <c r="A208" s="15">
        <v>5</v>
      </c>
      <c r="B208">
        <v>124.893</v>
      </c>
      <c r="C208">
        <v>2187951</v>
      </c>
      <c r="D208">
        <v>7588</v>
      </c>
      <c r="E208">
        <v>2.185295</v>
      </c>
      <c r="F208">
        <v>0.871806</v>
      </c>
    </row>
    <row r="209" spans="1:6" ht="15">
      <c r="A209" s="15">
        <v>6</v>
      </c>
      <c r="B209">
        <v>145.458</v>
      </c>
      <c r="C209">
        <v>2102263</v>
      </c>
      <c r="D209">
        <v>10464</v>
      </c>
      <c r="E209">
        <v>1.923303</v>
      </c>
      <c r="F209">
        <v>0.844847</v>
      </c>
    </row>
    <row r="210" spans="1:6" ht="15">
      <c r="A210" s="15">
        <v>7</v>
      </c>
      <c r="B210">
        <v>148.169</v>
      </c>
      <c r="C210">
        <v>2137322</v>
      </c>
      <c r="D210">
        <v>10066</v>
      </c>
      <c r="E210">
        <v>1.979088</v>
      </c>
      <c r="F210">
        <v>0.895523</v>
      </c>
    </row>
    <row r="211" spans="1:6" ht="15">
      <c r="A211" s="15">
        <v>8</v>
      </c>
      <c r="B211">
        <v>142.393</v>
      </c>
      <c r="C211">
        <v>1693554</v>
      </c>
      <c r="D211">
        <v>10369</v>
      </c>
      <c r="E211">
        <v>1.901568</v>
      </c>
      <c r="F211">
        <v>0.69194</v>
      </c>
    </row>
    <row r="212" spans="1:6" ht="15">
      <c r="A212" s="15">
        <v>9</v>
      </c>
      <c r="B212">
        <v>117.64</v>
      </c>
      <c r="C212">
        <v>1969990</v>
      </c>
      <c r="D212">
        <v>8264</v>
      </c>
      <c r="E212">
        <v>2.04965</v>
      </c>
      <c r="F212">
        <v>0.75912</v>
      </c>
    </row>
    <row r="213" spans="1:6" ht="15">
      <c r="A213" s="15">
        <v>10</v>
      </c>
      <c r="B213">
        <v>127.831</v>
      </c>
      <c r="C213">
        <v>1865624</v>
      </c>
      <c r="D213">
        <v>9892</v>
      </c>
      <c r="E213">
        <v>1.915446</v>
      </c>
      <c r="F213">
        <v>0.698555</v>
      </c>
    </row>
    <row r="214" spans="1:2" ht="15">
      <c r="A214" s="15" t="s">
        <v>12</v>
      </c>
      <c r="B214">
        <f>AVERAGE(B204:B213)</f>
        <v>130.67680000000001</v>
      </c>
    </row>
    <row r="215" spans="1:2" ht="15">
      <c r="A215" s="15" t="s">
        <v>55</v>
      </c>
      <c r="B215">
        <f>STDEV(B204:B213)</f>
        <v>13.576653685238025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H28" sqref="H28"/>
    </sheetView>
  </sheetViews>
  <sheetFormatPr defaultColWidth="9.140625" defaultRowHeight="15"/>
  <cols>
    <col min="2" max="2" width="23.140625" style="0" customWidth="1"/>
    <col min="3" max="3" width="19.140625" style="0" customWidth="1"/>
    <col min="4" max="4" width="19.7109375" style="0" customWidth="1"/>
    <col min="5" max="5" width="22.28125" style="0" customWidth="1"/>
    <col min="6" max="6" width="22.8515625" style="0" customWidth="1"/>
    <col min="7" max="7" width="20.57421875" style="0" customWidth="1"/>
    <col min="8" max="8" width="22.7109375" style="0" customWidth="1"/>
  </cols>
  <sheetData>
    <row r="1" ht="23.25">
      <c r="C1" s="18" t="s">
        <v>51</v>
      </c>
    </row>
    <row r="4" spans="2:8" ht="15">
      <c r="B4" s="15" t="s">
        <v>15</v>
      </c>
      <c r="C4" s="15" t="s">
        <v>16</v>
      </c>
      <c r="D4" s="15" t="s">
        <v>17</v>
      </c>
      <c r="E4" s="15" t="s">
        <v>18</v>
      </c>
      <c r="F4" s="15" t="s">
        <v>47</v>
      </c>
      <c r="G4" s="15" t="s">
        <v>49</v>
      </c>
      <c r="H4" s="15" t="s">
        <v>48</v>
      </c>
    </row>
    <row r="5" spans="2:8" ht="15">
      <c r="B5" s="15">
        <v>10000</v>
      </c>
      <c r="C5">
        <v>83.703</v>
      </c>
      <c r="D5">
        <v>16.27</v>
      </c>
      <c r="E5" s="12">
        <f>'Speed Up (Real)'!B21</f>
        <v>3.4546</v>
      </c>
      <c r="F5" s="4">
        <f>'Speed Up (Real)'!B22</f>
        <v>0.5866543938110254</v>
      </c>
      <c r="G5">
        <f>E5-3*F5</f>
        <v>1.694636818566924</v>
      </c>
      <c r="H5">
        <f>E5+F5*3</f>
        <v>5.214563181433077</v>
      </c>
    </row>
    <row r="6" spans="2:8" ht="15">
      <c r="B6" s="15">
        <v>20000</v>
      </c>
      <c r="C6">
        <v>190.962</v>
      </c>
      <c r="D6">
        <v>75.379</v>
      </c>
      <c r="E6" s="12">
        <f>'Speed Up (Real)'!B41</f>
        <v>16.1115</v>
      </c>
      <c r="F6" s="4">
        <f>'Speed Up (Real)'!B42</f>
        <v>2.2351293897420943</v>
      </c>
      <c r="G6" s="15">
        <f aca="true" t="shared" si="0" ref="G6:G14">E6-3*F6</f>
        <v>9.406111830773717</v>
      </c>
      <c r="H6" s="15">
        <f aca="true" t="shared" si="1" ref="H6:H14">E6+F6*3</f>
        <v>22.81688816922628</v>
      </c>
    </row>
    <row r="7" spans="2:8" ht="15">
      <c r="B7" s="15">
        <v>30000</v>
      </c>
      <c r="C7">
        <v>399.765</v>
      </c>
      <c r="D7">
        <v>171.74</v>
      </c>
      <c r="E7" s="12">
        <f>'Speed Up (Real)'!B62</f>
        <v>32.5837</v>
      </c>
      <c r="F7" s="4">
        <f>'Speed Up (Real)'!B63</f>
        <v>2.5997410576184135</v>
      </c>
      <c r="G7" s="15">
        <f t="shared" si="0"/>
        <v>24.784476827144758</v>
      </c>
      <c r="H7" s="15">
        <f t="shared" si="1"/>
        <v>40.38292317285524</v>
      </c>
    </row>
    <row r="8" spans="2:8" ht="15">
      <c r="B8" s="15">
        <v>40000</v>
      </c>
      <c r="C8">
        <v>648.18</v>
      </c>
      <c r="D8">
        <v>287.913</v>
      </c>
      <c r="E8" s="12">
        <f>'Speed Up (Real)'!B84</f>
        <v>31.2862</v>
      </c>
      <c r="F8" s="4">
        <f>'Speed Up (Real)'!B85</f>
        <v>2.32501578489263</v>
      </c>
      <c r="G8" s="15">
        <f t="shared" si="0"/>
        <v>24.31115264532211</v>
      </c>
      <c r="H8" s="15">
        <f t="shared" si="1"/>
        <v>38.26124735467789</v>
      </c>
    </row>
    <row r="9" spans="2:8" ht="15">
      <c r="B9" s="15">
        <v>50000</v>
      </c>
      <c r="C9">
        <v>965.047</v>
      </c>
      <c r="D9">
        <v>435.177</v>
      </c>
      <c r="E9" s="12">
        <f>'Speed Up (Real)'!B106</f>
        <v>49.92</v>
      </c>
      <c r="F9" s="4">
        <f>'Speed Up (Real)'!B107</f>
        <v>3.0875096401107487</v>
      </c>
      <c r="G9" s="15">
        <f t="shared" si="0"/>
        <v>40.65747107966776</v>
      </c>
      <c r="H9" s="15">
        <f t="shared" si="1"/>
        <v>59.182528920332246</v>
      </c>
    </row>
    <row r="10" spans="2:8" ht="15">
      <c r="B10" s="15">
        <v>60000</v>
      </c>
      <c r="C10">
        <v>1429.116</v>
      </c>
      <c r="D10">
        <v>639.724</v>
      </c>
      <c r="E10" s="12">
        <f>'Speed Up (Real)'!B130</f>
        <v>66.5431</v>
      </c>
      <c r="F10" s="4">
        <f>'Speed Up (Real)'!B131</f>
        <v>4.144046370665093</v>
      </c>
      <c r="G10" s="15">
        <f t="shared" si="0"/>
        <v>54.11096088800472</v>
      </c>
      <c r="H10" s="15">
        <f t="shared" si="1"/>
        <v>78.97523911199528</v>
      </c>
    </row>
    <row r="11" spans="2:8" ht="15">
      <c r="B11" s="15">
        <v>70000</v>
      </c>
      <c r="C11">
        <v>1861.126</v>
      </c>
      <c r="D11">
        <v>866.548</v>
      </c>
      <c r="E11" s="12">
        <f>'Speed Up (Real)'!B152</f>
        <v>90.02739999999999</v>
      </c>
      <c r="F11" s="4">
        <f>'Speed Up (Real)'!B153</f>
        <v>11.15328827645821</v>
      </c>
      <c r="G11" s="15">
        <f t="shared" si="0"/>
        <v>56.567535170625355</v>
      </c>
      <c r="H11" s="15">
        <f t="shared" si="1"/>
        <v>123.48726482937462</v>
      </c>
    </row>
    <row r="12" spans="2:8" ht="15">
      <c r="B12" s="15">
        <v>80000</v>
      </c>
      <c r="C12" s="5">
        <v>2550</v>
      </c>
      <c r="D12">
        <v>1117.137</v>
      </c>
      <c r="E12" s="12">
        <f>'Speed Up (Real)'!B173</f>
        <v>103.3057</v>
      </c>
      <c r="F12" s="4">
        <f>'Speed Up (Real)'!B174</f>
        <v>11.11206954471882</v>
      </c>
      <c r="G12" s="15">
        <f t="shared" si="0"/>
        <v>69.96949136584354</v>
      </c>
      <c r="H12" s="15">
        <f t="shared" si="1"/>
        <v>136.64190863415647</v>
      </c>
    </row>
    <row r="13" spans="2:8" ht="15">
      <c r="B13" s="15">
        <v>90000</v>
      </c>
      <c r="C13" s="20">
        <v>3277.109</v>
      </c>
      <c r="D13">
        <v>1401.327</v>
      </c>
      <c r="E13" s="12">
        <f>'Speed Up (Real)'!B194</f>
        <v>108.7029</v>
      </c>
      <c r="F13" s="4">
        <f>'Speed Up (Real)'!B195</f>
        <v>10.77335699718922</v>
      </c>
      <c r="G13" s="15">
        <f t="shared" si="0"/>
        <v>76.38282900843234</v>
      </c>
      <c r="H13" s="15">
        <f t="shared" si="1"/>
        <v>141.02297099156766</v>
      </c>
    </row>
    <row r="14" spans="2:8" ht="15">
      <c r="B14" s="15">
        <v>100000</v>
      </c>
      <c r="C14" s="5">
        <v>4200</v>
      </c>
      <c r="D14">
        <v>1733.409</v>
      </c>
      <c r="E14" s="12">
        <f>'Speed Up (Real)'!B214</f>
        <v>130.67680000000001</v>
      </c>
      <c r="F14" s="4">
        <f>'Speed Up (Real)'!B215</f>
        <v>13.576653685238025</v>
      </c>
      <c r="G14" s="15">
        <f t="shared" si="0"/>
        <v>89.94683894428594</v>
      </c>
      <c r="H14" s="15">
        <f t="shared" si="1"/>
        <v>171.40676105571407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64">
      <selection activeCell="E11" sqref="E11"/>
    </sheetView>
  </sheetViews>
  <sheetFormatPr defaultColWidth="9.140625" defaultRowHeight="15"/>
  <cols>
    <col min="1" max="1" width="22.8515625" style="0" customWidth="1"/>
    <col min="2" max="12" width="11.421875" style="0" customWidth="1"/>
    <col min="13" max="13" width="17.28125" style="0" customWidth="1"/>
    <col min="15" max="15" width="12.421875" style="0" customWidth="1"/>
    <col min="16" max="16" width="9.00390625" style="0" customWidth="1"/>
    <col min="17" max="17" width="14.7109375" style="0" customWidth="1"/>
  </cols>
  <sheetData>
    <row r="1" ht="18.75">
      <c r="D1" s="21" t="s">
        <v>52</v>
      </c>
    </row>
    <row r="3" spans="4:9" ht="15">
      <c r="D3" s="6" t="s">
        <v>30</v>
      </c>
      <c r="E3" s="6"/>
      <c r="F3" s="6"/>
      <c r="G3" s="6"/>
      <c r="H3" s="6"/>
      <c r="I3" s="6"/>
    </row>
    <row r="4" spans="4:9" ht="15">
      <c r="D4" s="6"/>
      <c r="E4" s="6"/>
      <c r="F4" s="6"/>
      <c r="G4" s="6"/>
      <c r="H4" s="6"/>
      <c r="I4" s="6"/>
    </row>
    <row r="5" spans="2:12" ht="15"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5" t="s">
        <v>25</v>
      </c>
      <c r="H5" s="5" t="s">
        <v>26</v>
      </c>
      <c r="I5" s="5" t="s">
        <v>27</v>
      </c>
      <c r="J5" s="5" t="s">
        <v>28</v>
      </c>
      <c r="K5" s="5" t="s">
        <v>29</v>
      </c>
      <c r="L5" s="5"/>
    </row>
    <row r="6" spans="1:11" ht="15">
      <c r="A6" s="7" t="s">
        <v>31</v>
      </c>
      <c r="B6">
        <v>911185945</v>
      </c>
      <c r="C6">
        <v>271888736</v>
      </c>
      <c r="D6">
        <v>804019655</v>
      </c>
      <c r="E6">
        <v>984347860</v>
      </c>
      <c r="F6">
        <v>778909905</v>
      </c>
      <c r="G6">
        <v>613785210</v>
      </c>
      <c r="H6">
        <v>873637512</v>
      </c>
      <c r="I6">
        <v>655385177</v>
      </c>
      <c r="J6">
        <v>241053242</v>
      </c>
      <c r="K6">
        <v>587426967</v>
      </c>
    </row>
    <row r="7" spans="1:11" ht="15">
      <c r="A7" s="7" t="s">
        <v>32</v>
      </c>
      <c r="B7">
        <v>311668834</v>
      </c>
      <c r="C7">
        <v>294239694</v>
      </c>
      <c r="D7">
        <v>364806574</v>
      </c>
      <c r="E7">
        <v>324249129</v>
      </c>
      <c r="F7">
        <v>144718119</v>
      </c>
      <c r="G7">
        <v>404998802</v>
      </c>
      <c r="H7">
        <v>403317042</v>
      </c>
      <c r="I7">
        <v>135614472</v>
      </c>
      <c r="J7">
        <v>312409783</v>
      </c>
      <c r="K7">
        <v>510303885</v>
      </c>
    </row>
    <row r="8" spans="1:11" ht="15">
      <c r="A8" s="7" t="s">
        <v>33</v>
      </c>
      <c r="B8">
        <v>226252145</v>
      </c>
      <c r="C8">
        <v>107952857</v>
      </c>
      <c r="D8">
        <v>184294106</v>
      </c>
      <c r="E8">
        <v>242129295</v>
      </c>
      <c r="F8">
        <v>464056601</v>
      </c>
      <c r="G8">
        <v>148576004</v>
      </c>
      <c r="H8">
        <v>264086394</v>
      </c>
      <c r="I8">
        <v>327037593</v>
      </c>
      <c r="J8">
        <v>43236338</v>
      </c>
      <c r="K8">
        <v>95211167</v>
      </c>
    </row>
    <row r="9" spans="1:11" ht="15">
      <c r="A9" s="7" t="s">
        <v>34</v>
      </c>
      <c r="B9">
        <v>179663558</v>
      </c>
      <c r="C9">
        <v>50182477</v>
      </c>
      <c r="D9">
        <v>211316965</v>
      </c>
      <c r="E9">
        <v>73186472</v>
      </c>
      <c r="F9">
        <v>73498581</v>
      </c>
      <c r="G9">
        <v>119290870</v>
      </c>
      <c r="H9">
        <v>83789329</v>
      </c>
      <c r="I9">
        <v>149914214</v>
      </c>
      <c r="J9">
        <v>110534282</v>
      </c>
      <c r="K9">
        <v>82691797</v>
      </c>
    </row>
    <row r="10" spans="1:11" ht="15">
      <c r="A10" s="7" t="s">
        <v>35</v>
      </c>
      <c r="B10">
        <v>52683519</v>
      </c>
      <c r="C10">
        <v>20103095</v>
      </c>
      <c r="D10">
        <v>11106495</v>
      </c>
      <c r="E10">
        <v>68851208</v>
      </c>
      <c r="F10">
        <v>43411663</v>
      </c>
      <c r="G10">
        <v>51051319</v>
      </c>
      <c r="H10">
        <v>32021937</v>
      </c>
      <c r="I10">
        <v>86101589</v>
      </c>
      <c r="J10">
        <v>41020478</v>
      </c>
      <c r="K10">
        <v>28928150</v>
      </c>
    </row>
    <row r="11" spans="1:11" ht="15">
      <c r="A11" s="7" t="s">
        <v>36</v>
      </c>
      <c r="B11">
        <v>30423674</v>
      </c>
      <c r="C11">
        <v>44113862</v>
      </c>
      <c r="D11">
        <v>67199836</v>
      </c>
      <c r="E11">
        <v>20633678</v>
      </c>
      <c r="F11">
        <v>27164113</v>
      </c>
      <c r="G11">
        <v>17034624</v>
      </c>
      <c r="H11">
        <v>26680913</v>
      </c>
      <c r="I11">
        <v>54894318</v>
      </c>
      <c r="J11">
        <v>27026423</v>
      </c>
      <c r="K11">
        <v>17742391</v>
      </c>
    </row>
    <row r="12" spans="1:11" ht="15">
      <c r="A12" s="7" t="s">
        <v>37</v>
      </c>
      <c r="B12">
        <v>5079720</v>
      </c>
      <c r="C12">
        <v>85593779</v>
      </c>
      <c r="D12">
        <v>10608629</v>
      </c>
      <c r="E12">
        <v>13617431</v>
      </c>
      <c r="F12">
        <v>17287062</v>
      </c>
      <c r="G12">
        <v>11335790</v>
      </c>
      <c r="H12">
        <v>1926625</v>
      </c>
      <c r="I12">
        <v>19888348</v>
      </c>
      <c r="J12">
        <v>36325569</v>
      </c>
      <c r="K12">
        <v>14439520</v>
      </c>
    </row>
    <row r="13" spans="1:11" ht="15">
      <c r="A13" s="7" t="s">
        <v>38</v>
      </c>
      <c r="B13">
        <v>3680729</v>
      </c>
      <c r="C13">
        <v>33097977</v>
      </c>
      <c r="D13">
        <v>6094176</v>
      </c>
      <c r="E13">
        <v>7642194</v>
      </c>
      <c r="F13">
        <v>7377743</v>
      </c>
      <c r="G13">
        <v>5790318</v>
      </c>
      <c r="H13">
        <v>7391992</v>
      </c>
      <c r="I13">
        <v>19021071</v>
      </c>
      <c r="J13">
        <v>45405931</v>
      </c>
      <c r="K13">
        <v>24355478</v>
      </c>
    </row>
    <row r="14" spans="1:11" ht="15">
      <c r="A14" s="7" t="s">
        <v>39</v>
      </c>
      <c r="B14">
        <v>6454841</v>
      </c>
      <c r="C14">
        <v>18821835</v>
      </c>
      <c r="D14">
        <v>5141079</v>
      </c>
      <c r="E14">
        <v>16717562</v>
      </c>
      <c r="F14">
        <v>6885396</v>
      </c>
      <c r="G14">
        <v>4961834</v>
      </c>
      <c r="H14">
        <v>7159915</v>
      </c>
      <c r="I14">
        <v>6919016</v>
      </c>
      <c r="J14">
        <v>21503275</v>
      </c>
      <c r="K14">
        <v>11919505</v>
      </c>
    </row>
    <row r="15" spans="1:11" ht="15">
      <c r="A15" s="7" t="s">
        <v>40</v>
      </c>
      <c r="B15">
        <v>4707582</v>
      </c>
      <c r="C15">
        <v>9330059</v>
      </c>
      <c r="D15">
        <v>5094768</v>
      </c>
      <c r="E15">
        <v>6559937</v>
      </c>
      <c r="F15">
        <v>3712635</v>
      </c>
      <c r="G15">
        <v>3842121</v>
      </c>
      <c r="H15">
        <v>6040458</v>
      </c>
      <c r="I15">
        <v>2935000</v>
      </c>
      <c r="J15">
        <v>16968767</v>
      </c>
      <c r="K15">
        <v>4806876</v>
      </c>
    </row>
    <row r="20" spans="1:17" ht="90">
      <c r="A20" s="9"/>
      <c r="B20" s="5" t="s">
        <v>20</v>
      </c>
      <c r="C20" s="5" t="s">
        <v>21</v>
      </c>
      <c r="D20" s="5" t="s">
        <v>22</v>
      </c>
      <c r="E20" s="5" t="s">
        <v>23</v>
      </c>
      <c r="F20" s="5" t="s">
        <v>24</v>
      </c>
      <c r="G20" s="5" t="s">
        <v>25</v>
      </c>
      <c r="H20" s="5" t="s">
        <v>26</v>
      </c>
      <c r="I20" s="5" t="s">
        <v>27</v>
      </c>
      <c r="J20" s="5" t="s">
        <v>28</v>
      </c>
      <c r="K20" s="5" t="s">
        <v>29</v>
      </c>
      <c r="M20" s="8" t="s">
        <v>41</v>
      </c>
      <c r="N20" s="6"/>
      <c r="O20" s="8" t="s">
        <v>42</v>
      </c>
      <c r="P20" s="6"/>
      <c r="Q20" s="10" t="s">
        <v>43</v>
      </c>
    </row>
    <row r="21" spans="1:17" ht="15">
      <c r="A21" s="7" t="s">
        <v>44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M21" s="2">
        <f>AVERAGE(B21:K21)</f>
        <v>0</v>
      </c>
      <c r="N21" s="6"/>
      <c r="O21">
        <v>4999950000</v>
      </c>
      <c r="P21" s="6"/>
      <c r="Q21" s="11">
        <f>O21-M21</f>
        <v>4999950000</v>
      </c>
    </row>
    <row r="22" spans="1:17" ht="15">
      <c r="A22" s="7" t="s">
        <v>31</v>
      </c>
      <c r="B22">
        <v>911185945</v>
      </c>
      <c r="C22">
        <v>271888736</v>
      </c>
      <c r="D22">
        <v>804019655</v>
      </c>
      <c r="E22">
        <v>984347860</v>
      </c>
      <c r="F22">
        <v>778909905</v>
      </c>
      <c r="G22">
        <v>613785210</v>
      </c>
      <c r="H22">
        <v>873637512</v>
      </c>
      <c r="I22">
        <v>655385177</v>
      </c>
      <c r="J22">
        <v>241053242</v>
      </c>
      <c r="K22">
        <v>587426967</v>
      </c>
      <c r="M22" s="2">
        <f>AVERAGE(B22:K22)</f>
        <v>672164020.9</v>
      </c>
      <c r="O22">
        <v>4999950000</v>
      </c>
      <c r="Q22" s="11">
        <f>O22-M22</f>
        <v>4327785979.1</v>
      </c>
    </row>
    <row r="23" spans="1:17" ht="15">
      <c r="A23" s="7" t="s">
        <v>32</v>
      </c>
      <c r="B23">
        <f aca="true" t="shared" si="0" ref="B23:K23">SUM(B6:B7)</f>
        <v>1222854779</v>
      </c>
      <c r="C23">
        <f t="shared" si="0"/>
        <v>566128430</v>
      </c>
      <c r="D23">
        <f t="shared" si="0"/>
        <v>1168826229</v>
      </c>
      <c r="E23">
        <f t="shared" si="0"/>
        <v>1308596989</v>
      </c>
      <c r="F23">
        <f t="shared" si="0"/>
        <v>923628024</v>
      </c>
      <c r="G23">
        <f t="shared" si="0"/>
        <v>1018784012</v>
      </c>
      <c r="H23">
        <f t="shared" si="0"/>
        <v>1276954554</v>
      </c>
      <c r="I23">
        <f t="shared" si="0"/>
        <v>790999649</v>
      </c>
      <c r="J23">
        <f t="shared" si="0"/>
        <v>553463025</v>
      </c>
      <c r="K23">
        <f t="shared" si="0"/>
        <v>1097730852</v>
      </c>
      <c r="M23" s="2">
        <f aca="true" t="shared" si="1" ref="M23:M31">AVERAGE(B23:K23)</f>
        <v>992796654.3</v>
      </c>
      <c r="O23">
        <v>4999950000</v>
      </c>
      <c r="Q23" s="11">
        <f aca="true" t="shared" si="2" ref="Q23:Q31">O23-M23</f>
        <v>4007153345.7</v>
      </c>
    </row>
    <row r="24" spans="1:17" ht="15">
      <c r="A24" s="7" t="s">
        <v>33</v>
      </c>
      <c r="B24">
        <f>SUM(B6:B8)</f>
        <v>1449106924</v>
      </c>
      <c r="C24">
        <f aca="true" t="shared" si="3" ref="C24:K24">SUM(C6:C8)</f>
        <v>674081287</v>
      </c>
      <c r="D24">
        <f t="shared" si="3"/>
        <v>1353120335</v>
      </c>
      <c r="E24">
        <f t="shared" si="3"/>
        <v>1550726284</v>
      </c>
      <c r="F24">
        <f t="shared" si="3"/>
        <v>1387684625</v>
      </c>
      <c r="G24">
        <f t="shared" si="3"/>
        <v>1167360016</v>
      </c>
      <c r="H24">
        <f t="shared" si="3"/>
        <v>1541040948</v>
      </c>
      <c r="I24">
        <f t="shared" si="3"/>
        <v>1118037242</v>
      </c>
      <c r="J24">
        <f t="shared" si="3"/>
        <v>596699363</v>
      </c>
      <c r="K24">
        <f t="shared" si="3"/>
        <v>1192942019</v>
      </c>
      <c r="M24">
        <f t="shared" si="1"/>
        <v>1203079904.3</v>
      </c>
      <c r="O24">
        <v>4999950000</v>
      </c>
      <c r="Q24" s="11">
        <f t="shared" si="2"/>
        <v>3796870095.7</v>
      </c>
    </row>
    <row r="25" spans="1:17" ht="15">
      <c r="A25" s="7" t="s">
        <v>34</v>
      </c>
      <c r="B25">
        <f>SUM(B6:B9)</f>
        <v>1628770482</v>
      </c>
      <c r="C25">
        <f aca="true" t="shared" si="4" ref="C25:K25">SUM(C6:C9)</f>
        <v>724263764</v>
      </c>
      <c r="D25">
        <f t="shared" si="4"/>
        <v>1564437300</v>
      </c>
      <c r="E25">
        <f t="shared" si="4"/>
        <v>1623912756</v>
      </c>
      <c r="F25">
        <f t="shared" si="4"/>
        <v>1461183206</v>
      </c>
      <c r="G25">
        <f t="shared" si="4"/>
        <v>1286650886</v>
      </c>
      <c r="H25">
        <f t="shared" si="4"/>
        <v>1624830277</v>
      </c>
      <c r="I25">
        <f t="shared" si="4"/>
        <v>1267951456</v>
      </c>
      <c r="J25">
        <f t="shared" si="4"/>
        <v>707233645</v>
      </c>
      <c r="K25">
        <f t="shared" si="4"/>
        <v>1275633816</v>
      </c>
      <c r="M25">
        <f t="shared" si="1"/>
        <v>1316486758.8</v>
      </c>
      <c r="O25">
        <v>4999950000</v>
      </c>
      <c r="Q25" s="11">
        <f t="shared" si="2"/>
        <v>3683463241.2</v>
      </c>
    </row>
    <row r="26" spans="1:17" ht="15">
      <c r="A26" s="7" t="s">
        <v>35</v>
      </c>
      <c r="B26">
        <f>SUM(B6:B10)</f>
        <v>1681454001</v>
      </c>
      <c r="C26">
        <f aca="true" t="shared" si="5" ref="C26:K26">SUM(C6:C10)</f>
        <v>744366859</v>
      </c>
      <c r="D26">
        <f t="shared" si="5"/>
        <v>1575543795</v>
      </c>
      <c r="E26">
        <f t="shared" si="5"/>
        <v>1692763964</v>
      </c>
      <c r="F26">
        <f t="shared" si="5"/>
        <v>1504594869</v>
      </c>
      <c r="G26">
        <f t="shared" si="5"/>
        <v>1337702205</v>
      </c>
      <c r="H26">
        <f t="shared" si="5"/>
        <v>1656852214</v>
      </c>
      <c r="I26">
        <f t="shared" si="5"/>
        <v>1354053045</v>
      </c>
      <c r="J26">
        <f t="shared" si="5"/>
        <v>748254123</v>
      </c>
      <c r="K26">
        <f t="shared" si="5"/>
        <v>1304561966</v>
      </c>
      <c r="M26">
        <f t="shared" si="1"/>
        <v>1360014704.1</v>
      </c>
      <c r="O26">
        <v>4999950000</v>
      </c>
      <c r="Q26" s="11">
        <f t="shared" si="2"/>
        <v>3639935295.9</v>
      </c>
    </row>
    <row r="27" spans="1:17" ht="15">
      <c r="A27" s="7" t="s">
        <v>36</v>
      </c>
      <c r="B27">
        <f>SUM(B6:B11)</f>
        <v>1711877675</v>
      </c>
      <c r="C27">
        <f aca="true" t="shared" si="6" ref="C27:K27">SUM(C6:C11)</f>
        <v>788480721</v>
      </c>
      <c r="D27">
        <f t="shared" si="6"/>
        <v>1642743631</v>
      </c>
      <c r="E27">
        <f t="shared" si="6"/>
        <v>1713397642</v>
      </c>
      <c r="F27">
        <f t="shared" si="6"/>
        <v>1531758982</v>
      </c>
      <c r="G27">
        <f t="shared" si="6"/>
        <v>1354736829</v>
      </c>
      <c r="H27">
        <f t="shared" si="6"/>
        <v>1683533127</v>
      </c>
      <c r="I27">
        <f t="shared" si="6"/>
        <v>1408947363</v>
      </c>
      <c r="J27">
        <f t="shared" si="6"/>
        <v>775280546</v>
      </c>
      <c r="K27">
        <f t="shared" si="6"/>
        <v>1322304357</v>
      </c>
      <c r="M27">
        <f t="shared" si="1"/>
        <v>1393306087.3</v>
      </c>
      <c r="O27">
        <v>4999950000</v>
      </c>
      <c r="Q27" s="11">
        <f t="shared" si="2"/>
        <v>3606643912.7</v>
      </c>
    </row>
    <row r="28" spans="1:17" ht="15">
      <c r="A28" s="7" t="s">
        <v>37</v>
      </c>
      <c r="B28">
        <f>SUM(B6:B12)</f>
        <v>1716957395</v>
      </c>
      <c r="C28">
        <f aca="true" t="shared" si="7" ref="C28:K28">SUM(C6:C12)</f>
        <v>874074500</v>
      </c>
      <c r="D28">
        <f t="shared" si="7"/>
        <v>1653352260</v>
      </c>
      <c r="E28">
        <f t="shared" si="7"/>
        <v>1727015073</v>
      </c>
      <c r="F28">
        <f t="shared" si="7"/>
        <v>1549046044</v>
      </c>
      <c r="G28">
        <f t="shared" si="7"/>
        <v>1366072619</v>
      </c>
      <c r="H28">
        <f t="shared" si="7"/>
        <v>1685459752</v>
      </c>
      <c r="I28">
        <f t="shared" si="7"/>
        <v>1428835711</v>
      </c>
      <c r="J28">
        <f t="shared" si="7"/>
        <v>811606115</v>
      </c>
      <c r="K28">
        <f t="shared" si="7"/>
        <v>1336743877</v>
      </c>
      <c r="M28">
        <f t="shared" si="1"/>
        <v>1414916334.6</v>
      </c>
      <c r="O28">
        <v>4999950000</v>
      </c>
      <c r="Q28" s="11">
        <f t="shared" si="2"/>
        <v>3585033665.4</v>
      </c>
    </row>
    <row r="29" spans="1:17" ht="15">
      <c r="A29" s="7" t="s">
        <v>38</v>
      </c>
      <c r="B29">
        <f>SUM(B6:B13)</f>
        <v>1720638124</v>
      </c>
      <c r="C29">
        <f aca="true" t="shared" si="8" ref="C29:K29">SUM(C6:C13)</f>
        <v>907172477</v>
      </c>
      <c r="D29">
        <f t="shared" si="8"/>
        <v>1659446436</v>
      </c>
      <c r="E29">
        <f t="shared" si="8"/>
        <v>1734657267</v>
      </c>
      <c r="F29">
        <f t="shared" si="8"/>
        <v>1556423787</v>
      </c>
      <c r="G29">
        <f t="shared" si="8"/>
        <v>1371862937</v>
      </c>
      <c r="H29">
        <f t="shared" si="8"/>
        <v>1692851744</v>
      </c>
      <c r="I29">
        <f t="shared" si="8"/>
        <v>1447856782</v>
      </c>
      <c r="J29">
        <f t="shared" si="8"/>
        <v>857012046</v>
      </c>
      <c r="K29">
        <f t="shared" si="8"/>
        <v>1361099355</v>
      </c>
      <c r="M29">
        <f t="shared" si="1"/>
        <v>1430902095.5</v>
      </c>
      <c r="O29">
        <v>4999950000</v>
      </c>
      <c r="Q29" s="11">
        <f t="shared" si="2"/>
        <v>3569047904.5</v>
      </c>
    </row>
    <row r="30" spans="1:17" ht="15">
      <c r="A30" s="7" t="s">
        <v>39</v>
      </c>
      <c r="B30">
        <f>SUM(B6:B14)</f>
        <v>1727092965</v>
      </c>
      <c r="C30">
        <f aca="true" t="shared" si="9" ref="C30:K30">SUM(C6:C14)</f>
        <v>925994312</v>
      </c>
      <c r="D30">
        <f t="shared" si="9"/>
        <v>1664587515</v>
      </c>
      <c r="E30">
        <f t="shared" si="9"/>
        <v>1751374829</v>
      </c>
      <c r="F30">
        <f t="shared" si="9"/>
        <v>1563309183</v>
      </c>
      <c r="G30">
        <f t="shared" si="9"/>
        <v>1376824771</v>
      </c>
      <c r="H30">
        <f t="shared" si="9"/>
        <v>1700011659</v>
      </c>
      <c r="I30">
        <f t="shared" si="9"/>
        <v>1454775798</v>
      </c>
      <c r="J30">
        <f t="shared" si="9"/>
        <v>878515321</v>
      </c>
      <c r="K30">
        <f t="shared" si="9"/>
        <v>1373018860</v>
      </c>
      <c r="M30">
        <f t="shared" si="1"/>
        <v>1441550521.3</v>
      </c>
      <c r="O30">
        <v>4999950000</v>
      </c>
      <c r="Q30" s="11">
        <f t="shared" si="2"/>
        <v>3558399478.7</v>
      </c>
    </row>
    <row r="31" spans="1:17" ht="15">
      <c r="A31" s="7" t="s">
        <v>40</v>
      </c>
      <c r="B31">
        <f>SUM(B6:B15)</f>
        <v>1731800547</v>
      </c>
      <c r="C31">
        <f aca="true" t="shared" si="10" ref="C31:K31">SUM(C6:C15)</f>
        <v>935324371</v>
      </c>
      <c r="D31">
        <f t="shared" si="10"/>
        <v>1669682283</v>
      </c>
      <c r="E31">
        <f t="shared" si="10"/>
        <v>1757934766</v>
      </c>
      <c r="F31">
        <f t="shared" si="10"/>
        <v>1567021818</v>
      </c>
      <c r="G31">
        <f t="shared" si="10"/>
        <v>1380666892</v>
      </c>
      <c r="H31">
        <f t="shared" si="10"/>
        <v>1706052117</v>
      </c>
      <c r="I31">
        <f t="shared" si="10"/>
        <v>1457710798</v>
      </c>
      <c r="J31">
        <f t="shared" si="10"/>
        <v>895484088</v>
      </c>
      <c r="K31">
        <f t="shared" si="10"/>
        <v>1377825736</v>
      </c>
      <c r="M31">
        <f t="shared" si="1"/>
        <v>1447950341.6</v>
      </c>
      <c r="O31">
        <v>4999950000</v>
      </c>
      <c r="Q31" s="11">
        <f t="shared" si="2"/>
        <v>3551999658.4</v>
      </c>
    </row>
    <row r="62" spans="5:6" ht="15">
      <c r="E62" t="s">
        <v>15</v>
      </c>
      <c r="F62" t="s">
        <v>19</v>
      </c>
    </row>
    <row r="63" spans="5:6" ht="15">
      <c r="E63">
        <v>10000</v>
      </c>
      <c r="F63">
        <v>49995000</v>
      </c>
    </row>
    <row r="64" spans="5:6" ht="15">
      <c r="E64">
        <v>20000</v>
      </c>
      <c r="F64">
        <v>199990000</v>
      </c>
    </row>
    <row r="65" spans="5:6" ht="15">
      <c r="E65">
        <v>30000</v>
      </c>
      <c r="F65">
        <v>449985000</v>
      </c>
    </row>
    <row r="66" spans="5:6" ht="15">
      <c r="E66">
        <v>40000</v>
      </c>
      <c r="F66">
        <v>799980000</v>
      </c>
    </row>
    <row r="67" spans="5:6" ht="15">
      <c r="E67">
        <v>50000</v>
      </c>
      <c r="F67">
        <v>1249975000</v>
      </c>
    </row>
    <row r="68" spans="5:6" ht="15">
      <c r="E68">
        <v>60000</v>
      </c>
      <c r="F68">
        <v>1799970000</v>
      </c>
    </row>
    <row r="69" spans="5:6" ht="15">
      <c r="E69">
        <v>70000</v>
      </c>
      <c r="F69">
        <v>2449965000</v>
      </c>
    </row>
    <row r="70" spans="5:6" ht="15">
      <c r="E70">
        <v>80000</v>
      </c>
      <c r="F70">
        <v>3199960000</v>
      </c>
    </row>
    <row r="71" spans="5:6" ht="15">
      <c r="E71">
        <v>90000</v>
      </c>
      <c r="F71">
        <v>4049955000</v>
      </c>
    </row>
    <row r="72" spans="5:6" ht="15">
      <c r="E72">
        <v>100000</v>
      </c>
      <c r="F72">
        <v>4999950000</v>
      </c>
    </row>
  </sheetData>
  <sheetProtection/>
  <printOptions/>
  <pageMargins left="0.7" right="0.7" top="0.75" bottom="0.75" header="0.3" footer="0.3"/>
  <pageSetup horizontalDpi="300" verticalDpi="300" orientation="portrait" r:id="rId2"/>
  <ignoredErrors>
    <ignoredError sqref="B25:B30 C23:K31 B23:B24 M21:M22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H86" sqref="H86"/>
    </sheetView>
  </sheetViews>
  <sheetFormatPr defaultColWidth="9.140625" defaultRowHeight="15"/>
  <cols>
    <col min="1" max="1" width="13.00390625" style="0" customWidth="1"/>
    <col min="3" max="3" width="35.8515625" style="0" hidden="1" customWidth="1"/>
    <col min="4" max="12" width="11.421875" style="15" customWidth="1"/>
    <col min="13" max="13" width="11.421875" style="0" customWidth="1"/>
    <col min="14" max="18" width="10.140625" style="15" customWidth="1"/>
  </cols>
  <sheetData>
    <row r="1" s="15" customFormat="1" ht="18.75">
      <c r="D1" s="23" t="s">
        <v>66</v>
      </c>
    </row>
    <row r="2" s="15" customFormat="1" ht="15"/>
    <row r="4" spans="2:17" ht="15">
      <c r="B4" s="15" t="s">
        <v>4</v>
      </c>
      <c r="C4" s="15" t="s">
        <v>54</v>
      </c>
      <c r="D4" s="15">
        <v>1</v>
      </c>
      <c r="E4" s="15">
        <v>2</v>
      </c>
      <c r="F4" s="15">
        <v>3</v>
      </c>
      <c r="G4" s="15">
        <v>4</v>
      </c>
      <c r="H4" s="15">
        <v>5</v>
      </c>
      <c r="I4" s="15">
        <v>6</v>
      </c>
      <c r="J4" s="15">
        <v>7</v>
      </c>
      <c r="K4" s="15">
        <v>8</v>
      </c>
      <c r="L4" s="15">
        <v>9</v>
      </c>
      <c r="M4">
        <v>10</v>
      </c>
      <c r="N4" s="15">
        <v>11</v>
      </c>
      <c r="O4" s="15">
        <v>12</v>
      </c>
      <c r="P4" s="15">
        <v>13</v>
      </c>
      <c r="Q4" s="15">
        <v>14</v>
      </c>
    </row>
    <row r="5" spans="1:18" ht="15">
      <c r="A5" s="15" t="s">
        <v>65</v>
      </c>
      <c r="R5" s="22" t="s">
        <v>12</v>
      </c>
    </row>
    <row r="6" spans="1:18" ht="15">
      <c r="A6">
        <v>2</v>
      </c>
      <c r="C6">
        <v>193.174</v>
      </c>
      <c r="D6" s="15">
        <v>236.964</v>
      </c>
      <c r="E6" s="15">
        <v>208.372</v>
      </c>
      <c r="F6" s="15">
        <v>206.717</v>
      </c>
      <c r="G6" s="15">
        <v>235.886</v>
      </c>
      <c r="H6" s="15">
        <v>162.551</v>
      </c>
      <c r="I6" s="15">
        <v>171.223</v>
      </c>
      <c r="J6" s="15">
        <v>188.164</v>
      </c>
      <c r="K6" s="15">
        <v>208.041</v>
      </c>
      <c r="L6" s="15">
        <v>174.314</v>
      </c>
      <c r="M6">
        <v>165.204</v>
      </c>
      <c r="N6" s="15">
        <v>161.912</v>
      </c>
      <c r="O6" s="15">
        <v>185.218</v>
      </c>
      <c r="P6" s="15">
        <v>206.138</v>
      </c>
      <c r="Q6" s="15">
        <v>174.992</v>
      </c>
      <c r="R6" s="5">
        <f>AVERAGE(D6:Q6)</f>
        <v>191.83542857142857</v>
      </c>
    </row>
    <row r="7" spans="1:18" ht="15">
      <c r="A7">
        <v>3</v>
      </c>
      <c r="C7">
        <v>156.904</v>
      </c>
      <c r="D7" s="15">
        <v>142.974</v>
      </c>
      <c r="E7" s="15">
        <v>133.44</v>
      </c>
      <c r="F7" s="15">
        <v>147.873</v>
      </c>
      <c r="G7" s="15">
        <v>190.612</v>
      </c>
      <c r="H7" s="15">
        <v>139.182</v>
      </c>
      <c r="I7" s="15">
        <v>142.433</v>
      </c>
      <c r="J7" s="15">
        <v>185.837</v>
      </c>
      <c r="K7" s="15">
        <v>162.926</v>
      </c>
      <c r="L7" s="15">
        <v>137.841</v>
      </c>
      <c r="M7">
        <v>130.821</v>
      </c>
      <c r="N7" s="15">
        <v>143.582</v>
      </c>
      <c r="O7" s="15">
        <v>159.744</v>
      </c>
      <c r="P7" s="15">
        <v>121.149</v>
      </c>
      <c r="Q7" s="15">
        <v>140.402</v>
      </c>
      <c r="R7" s="5">
        <f aca="true" t="shared" si="0" ref="R7:R64">AVERAGE(D7:Q7)</f>
        <v>148.48685714285713</v>
      </c>
    </row>
    <row r="8" spans="1:18" ht="15">
      <c r="A8">
        <v>4</v>
      </c>
      <c r="C8">
        <v>131.274</v>
      </c>
      <c r="D8" s="15">
        <v>122.818</v>
      </c>
      <c r="E8" s="15">
        <v>114.54</v>
      </c>
      <c r="F8" s="15">
        <v>119.303</v>
      </c>
      <c r="G8" s="15">
        <v>152.351</v>
      </c>
      <c r="H8" s="15">
        <v>123.761</v>
      </c>
      <c r="I8" s="15">
        <v>129.54</v>
      </c>
      <c r="J8" s="15">
        <v>144.057</v>
      </c>
      <c r="K8" s="15">
        <v>121.227</v>
      </c>
      <c r="L8" s="15">
        <v>138.808</v>
      </c>
      <c r="M8">
        <v>134.643</v>
      </c>
      <c r="N8" s="15">
        <v>123.567</v>
      </c>
      <c r="O8" s="15">
        <v>130.634</v>
      </c>
      <c r="P8" s="15">
        <v>114.285</v>
      </c>
      <c r="Q8" s="15">
        <v>101.668</v>
      </c>
      <c r="R8" s="5">
        <f t="shared" si="0"/>
        <v>126.51442857142858</v>
      </c>
    </row>
    <row r="9" spans="1:18" ht="15">
      <c r="A9">
        <v>5</v>
      </c>
      <c r="C9">
        <v>130.806</v>
      </c>
      <c r="D9" s="15">
        <v>113.365</v>
      </c>
      <c r="E9" s="15">
        <v>106.041</v>
      </c>
      <c r="F9" s="15">
        <v>116.472</v>
      </c>
      <c r="G9" s="15">
        <v>124.68</v>
      </c>
      <c r="H9" s="15">
        <v>158.102</v>
      </c>
      <c r="I9" s="15">
        <v>122.709</v>
      </c>
      <c r="J9" s="15">
        <v>124.495</v>
      </c>
      <c r="K9" s="15">
        <v>127.779</v>
      </c>
      <c r="L9" s="15">
        <v>115.018</v>
      </c>
      <c r="M9">
        <v>110.572</v>
      </c>
      <c r="N9" s="15">
        <v>117.998</v>
      </c>
      <c r="O9" s="15">
        <v>114.878</v>
      </c>
      <c r="P9" s="15">
        <v>110.104</v>
      </c>
      <c r="Q9" s="15">
        <v>100.446</v>
      </c>
      <c r="R9" s="5">
        <f t="shared" si="0"/>
        <v>118.76135714285712</v>
      </c>
    </row>
    <row r="10" spans="1:18" ht="15">
      <c r="A10">
        <v>6</v>
      </c>
      <c r="C10">
        <v>131.164</v>
      </c>
      <c r="D10" s="15">
        <v>106.095</v>
      </c>
      <c r="E10" s="15">
        <v>98.441</v>
      </c>
      <c r="F10" s="15">
        <v>117.121</v>
      </c>
      <c r="G10" s="15">
        <v>124.534</v>
      </c>
      <c r="H10" s="15">
        <v>120.652</v>
      </c>
      <c r="I10" s="15">
        <v>122.224</v>
      </c>
      <c r="J10" s="15">
        <v>121.427</v>
      </c>
      <c r="K10" s="15">
        <v>141.585</v>
      </c>
      <c r="L10" s="15">
        <v>127.514</v>
      </c>
      <c r="M10">
        <v>110.869</v>
      </c>
      <c r="N10" s="15">
        <v>114.16</v>
      </c>
      <c r="O10" s="15">
        <v>105.237</v>
      </c>
      <c r="P10" s="15">
        <v>96.408</v>
      </c>
      <c r="Q10" s="15">
        <v>114.692</v>
      </c>
      <c r="R10" s="5">
        <f t="shared" si="0"/>
        <v>115.78278571428572</v>
      </c>
    </row>
    <row r="11" spans="1:18" ht="15">
      <c r="A11">
        <v>7</v>
      </c>
      <c r="C11">
        <v>127.639</v>
      </c>
      <c r="D11" s="15">
        <v>105.643</v>
      </c>
      <c r="E11" s="15">
        <v>97.677</v>
      </c>
      <c r="F11" s="15">
        <v>114.511</v>
      </c>
      <c r="G11" s="15">
        <v>123.567</v>
      </c>
      <c r="H11" s="15">
        <v>116.75</v>
      </c>
      <c r="I11" s="15">
        <v>122.567</v>
      </c>
      <c r="J11" s="15">
        <v>122.885</v>
      </c>
      <c r="K11" s="15">
        <v>106.142</v>
      </c>
      <c r="L11" s="15">
        <v>94.567</v>
      </c>
      <c r="M11">
        <v>105.3</v>
      </c>
      <c r="N11" s="15">
        <v>102.195</v>
      </c>
      <c r="O11" s="15">
        <v>90.214</v>
      </c>
      <c r="P11" s="15">
        <v>91.026</v>
      </c>
      <c r="Q11" s="15">
        <v>93.523</v>
      </c>
      <c r="R11" s="5">
        <f t="shared" si="0"/>
        <v>106.18335714285713</v>
      </c>
    </row>
    <row r="12" spans="1:18" ht="15">
      <c r="A12">
        <v>8</v>
      </c>
      <c r="C12">
        <v>123.864</v>
      </c>
      <c r="D12" s="15">
        <v>107.764</v>
      </c>
      <c r="E12" s="15">
        <v>95.981</v>
      </c>
      <c r="F12" s="15">
        <v>114.657</v>
      </c>
      <c r="G12" s="15">
        <v>116.924</v>
      </c>
      <c r="H12" s="15">
        <v>109.649</v>
      </c>
      <c r="I12" s="15">
        <v>120.047</v>
      </c>
      <c r="J12" s="15">
        <v>122.302</v>
      </c>
      <c r="K12" s="15">
        <v>111.368</v>
      </c>
      <c r="L12" s="15">
        <v>95.44</v>
      </c>
      <c r="M12">
        <v>96.735</v>
      </c>
      <c r="N12" s="15">
        <v>107.811</v>
      </c>
      <c r="O12" s="15">
        <v>98.702</v>
      </c>
      <c r="P12" s="15">
        <v>107.209</v>
      </c>
      <c r="Q12" s="15">
        <v>98.777</v>
      </c>
      <c r="R12" s="5">
        <f t="shared" si="0"/>
        <v>107.38328571428572</v>
      </c>
    </row>
    <row r="13" spans="1:18" ht="15">
      <c r="A13">
        <v>9</v>
      </c>
      <c r="C13">
        <v>116.344</v>
      </c>
      <c r="D13" s="15">
        <v>103.35</v>
      </c>
      <c r="E13" s="15">
        <v>93.241</v>
      </c>
      <c r="F13" s="15">
        <v>115.674</v>
      </c>
      <c r="G13" s="15">
        <v>115.898</v>
      </c>
      <c r="H13" s="15">
        <v>109.931</v>
      </c>
      <c r="I13" s="15">
        <v>132.233</v>
      </c>
      <c r="J13" s="15">
        <v>113.1</v>
      </c>
      <c r="K13" s="15">
        <v>87.687</v>
      </c>
      <c r="L13" s="15">
        <v>91.821</v>
      </c>
      <c r="M13">
        <v>86.845</v>
      </c>
      <c r="N13" s="15">
        <v>95.628</v>
      </c>
      <c r="O13" s="15">
        <v>106.508</v>
      </c>
      <c r="P13" s="15">
        <v>105.378</v>
      </c>
      <c r="Q13" s="15">
        <v>85.781</v>
      </c>
      <c r="R13" s="5">
        <f t="shared" si="0"/>
        <v>103.0767857142857</v>
      </c>
    </row>
    <row r="14" spans="1:18" ht="15">
      <c r="A14">
        <v>10</v>
      </c>
      <c r="C14">
        <v>108.482</v>
      </c>
      <c r="D14" s="15">
        <v>99.762</v>
      </c>
      <c r="E14" s="15">
        <v>92.322</v>
      </c>
      <c r="F14" s="15">
        <v>112.749</v>
      </c>
      <c r="G14" s="15">
        <v>113.325</v>
      </c>
      <c r="H14" s="15">
        <v>118.749</v>
      </c>
      <c r="I14" s="15">
        <v>109.714</v>
      </c>
      <c r="J14" s="15">
        <v>114.961</v>
      </c>
      <c r="K14" s="15">
        <v>97.016</v>
      </c>
      <c r="L14" s="15">
        <v>88.14</v>
      </c>
      <c r="M14">
        <v>87.625</v>
      </c>
      <c r="N14" s="15">
        <v>93.568</v>
      </c>
      <c r="O14" s="15">
        <v>91.774</v>
      </c>
      <c r="P14" s="15">
        <v>97.516</v>
      </c>
      <c r="Q14" s="15">
        <v>86.734</v>
      </c>
      <c r="R14" s="5">
        <f t="shared" si="0"/>
        <v>100.2825</v>
      </c>
    </row>
    <row r="15" spans="1:18" ht="15">
      <c r="A15">
        <v>11</v>
      </c>
      <c r="C15">
        <v>109.996</v>
      </c>
      <c r="D15" s="15">
        <v>102.46</v>
      </c>
      <c r="E15" s="15">
        <v>93.408</v>
      </c>
      <c r="F15" s="15">
        <v>112.28</v>
      </c>
      <c r="G15" s="15">
        <v>112.364</v>
      </c>
      <c r="H15" s="15">
        <v>111.348</v>
      </c>
      <c r="I15" s="15">
        <v>127.609</v>
      </c>
      <c r="J15" s="15">
        <v>113.741</v>
      </c>
      <c r="K15" s="15">
        <v>91.837</v>
      </c>
      <c r="L15" s="15">
        <v>90.714</v>
      </c>
      <c r="M15">
        <v>87.141</v>
      </c>
      <c r="N15" s="15">
        <v>91.026</v>
      </c>
      <c r="O15" s="15">
        <v>97</v>
      </c>
      <c r="P15" s="15">
        <v>94.348</v>
      </c>
      <c r="Q15" s="15">
        <v>87.601</v>
      </c>
      <c r="R15" s="5">
        <f t="shared" si="0"/>
        <v>100.91978571428571</v>
      </c>
    </row>
    <row r="16" spans="1:18" ht="15">
      <c r="A16">
        <v>12</v>
      </c>
      <c r="C16">
        <v>107.265</v>
      </c>
      <c r="D16" s="15">
        <v>101.524</v>
      </c>
      <c r="E16" s="15">
        <v>93.964</v>
      </c>
      <c r="F16" s="15">
        <v>111.072</v>
      </c>
      <c r="G16" s="15">
        <v>110.507</v>
      </c>
      <c r="H16" s="15">
        <v>113.622</v>
      </c>
      <c r="I16" s="15">
        <v>108.674</v>
      </c>
      <c r="J16" s="15">
        <v>115.234</v>
      </c>
      <c r="K16" s="15">
        <v>97.063</v>
      </c>
      <c r="L16" s="15">
        <v>92.164</v>
      </c>
      <c r="M16">
        <v>87.516</v>
      </c>
      <c r="N16" s="15">
        <v>93.849</v>
      </c>
      <c r="O16" s="15">
        <v>93.943</v>
      </c>
      <c r="P16" s="15">
        <v>99.808</v>
      </c>
      <c r="Q16" s="15">
        <v>88.28</v>
      </c>
      <c r="R16" s="5">
        <f t="shared" si="0"/>
        <v>100.51571428571427</v>
      </c>
    </row>
    <row r="17" spans="1:18" ht="15">
      <c r="A17">
        <v>13</v>
      </c>
      <c r="C17">
        <v>111.352</v>
      </c>
      <c r="D17" s="15">
        <v>98.42</v>
      </c>
      <c r="E17" s="15">
        <v>90.098</v>
      </c>
      <c r="F17" s="15">
        <v>109.995</v>
      </c>
      <c r="G17" s="15">
        <v>111.657</v>
      </c>
      <c r="H17" s="15">
        <v>112.036</v>
      </c>
      <c r="I17" s="15">
        <v>119.671</v>
      </c>
      <c r="J17" s="15">
        <v>111.797</v>
      </c>
      <c r="K17" s="15">
        <v>88.639</v>
      </c>
      <c r="L17" s="15">
        <v>100.776</v>
      </c>
      <c r="M17">
        <v>89.918</v>
      </c>
      <c r="N17" s="15">
        <v>95.674</v>
      </c>
      <c r="O17" s="15">
        <v>108.529</v>
      </c>
      <c r="P17" s="15">
        <v>94.364</v>
      </c>
      <c r="Q17" s="15">
        <v>86.601</v>
      </c>
      <c r="R17" s="5">
        <f t="shared" si="0"/>
        <v>101.2982142857143</v>
      </c>
    </row>
    <row r="18" spans="1:18" ht="15">
      <c r="A18">
        <v>14</v>
      </c>
      <c r="C18">
        <v>107.468</v>
      </c>
      <c r="D18" s="15">
        <v>96.579</v>
      </c>
      <c r="E18" s="15">
        <v>105.242</v>
      </c>
      <c r="F18" s="15">
        <v>108.34</v>
      </c>
      <c r="G18" s="15">
        <v>108.406</v>
      </c>
      <c r="H18" s="15">
        <v>110.485</v>
      </c>
      <c r="I18" s="15">
        <v>109.546</v>
      </c>
      <c r="J18" s="15">
        <v>117.115</v>
      </c>
      <c r="K18" s="15">
        <v>91.884</v>
      </c>
      <c r="L18" s="15">
        <v>84.505</v>
      </c>
      <c r="M18">
        <v>93.319</v>
      </c>
      <c r="N18" s="15">
        <v>89.965</v>
      </c>
      <c r="O18" s="15">
        <v>94.068</v>
      </c>
      <c r="P18" s="15">
        <v>96.86</v>
      </c>
      <c r="Q18" s="15">
        <v>80.877</v>
      </c>
      <c r="R18" s="5">
        <f t="shared" si="0"/>
        <v>99.08507142857141</v>
      </c>
    </row>
    <row r="19" spans="1:18" ht="15">
      <c r="A19">
        <v>15</v>
      </c>
      <c r="C19">
        <v>104.364</v>
      </c>
      <c r="D19" s="15">
        <v>96.439</v>
      </c>
      <c r="E19" s="15">
        <v>104.752</v>
      </c>
      <c r="F19" s="15">
        <v>107.435</v>
      </c>
      <c r="G19" s="15">
        <v>107.188</v>
      </c>
      <c r="H19" s="15">
        <v>107.328</v>
      </c>
      <c r="I19" s="15">
        <v>126.496</v>
      </c>
      <c r="J19" s="15">
        <v>110.491</v>
      </c>
      <c r="K19" s="15">
        <v>86.424</v>
      </c>
      <c r="L19" s="15">
        <v>88.093</v>
      </c>
      <c r="M19">
        <v>101.119</v>
      </c>
      <c r="N19" s="15">
        <v>94.894</v>
      </c>
      <c r="O19" s="15">
        <v>97.546</v>
      </c>
      <c r="P19" s="15">
        <v>100.729</v>
      </c>
      <c r="Q19" s="15">
        <v>86.794</v>
      </c>
      <c r="R19" s="5">
        <f t="shared" si="0"/>
        <v>101.12342857142858</v>
      </c>
    </row>
    <row r="20" spans="1:18" ht="15">
      <c r="A20">
        <v>16</v>
      </c>
      <c r="C20">
        <v>110.916</v>
      </c>
      <c r="D20" s="15">
        <v>95.986</v>
      </c>
      <c r="E20" s="15">
        <v>88.517</v>
      </c>
      <c r="F20" s="15">
        <v>104.92</v>
      </c>
      <c r="G20" s="15">
        <v>106.614</v>
      </c>
      <c r="H20" s="15">
        <v>110.787</v>
      </c>
      <c r="I20" s="15">
        <v>113.019</v>
      </c>
      <c r="J20" s="15">
        <v>113.171</v>
      </c>
      <c r="K20" s="15">
        <v>94.286</v>
      </c>
      <c r="L20" s="15">
        <v>83.007</v>
      </c>
      <c r="M20">
        <v>92.164</v>
      </c>
      <c r="N20" s="15">
        <v>95.144</v>
      </c>
      <c r="O20" s="15">
        <v>99.091</v>
      </c>
      <c r="P20" s="15">
        <v>95.706</v>
      </c>
      <c r="Q20" s="15">
        <v>86.734</v>
      </c>
      <c r="R20" s="5">
        <f t="shared" si="0"/>
        <v>98.51042857142856</v>
      </c>
    </row>
    <row r="21" spans="1:18" ht="15">
      <c r="A21">
        <v>17</v>
      </c>
      <c r="C21">
        <v>105.877</v>
      </c>
      <c r="D21" s="15">
        <v>95.83</v>
      </c>
      <c r="E21" s="15">
        <v>88.649</v>
      </c>
      <c r="F21" s="15">
        <v>105.058</v>
      </c>
      <c r="G21" s="15">
        <v>106.994</v>
      </c>
      <c r="H21" s="15">
        <v>115.561</v>
      </c>
      <c r="I21" s="15">
        <v>107.107</v>
      </c>
      <c r="J21" s="15">
        <v>113.724</v>
      </c>
      <c r="K21" s="15">
        <v>93.522</v>
      </c>
      <c r="L21" s="15">
        <v>103.599</v>
      </c>
      <c r="M21">
        <v>97.266</v>
      </c>
      <c r="N21" s="15">
        <v>92.461</v>
      </c>
      <c r="O21" s="15">
        <v>90.355</v>
      </c>
      <c r="P21" s="15">
        <v>97.578</v>
      </c>
      <c r="Q21" s="15">
        <v>89.494</v>
      </c>
      <c r="R21" s="5">
        <f t="shared" si="0"/>
        <v>99.79985714285715</v>
      </c>
    </row>
    <row r="22" spans="1:18" ht="15">
      <c r="A22">
        <v>18</v>
      </c>
      <c r="C22">
        <v>112.086</v>
      </c>
      <c r="D22" s="15">
        <v>96.33</v>
      </c>
      <c r="E22" s="15">
        <v>92.823</v>
      </c>
      <c r="F22" s="15">
        <v>105.788</v>
      </c>
      <c r="G22" s="15">
        <v>107.199</v>
      </c>
      <c r="H22" s="15">
        <v>109.272</v>
      </c>
      <c r="I22" s="15">
        <v>107.1</v>
      </c>
      <c r="J22" s="15">
        <v>109.29</v>
      </c>
      <c r="K22" s="15">
        <v>93.958</v>
      </c>
      <c r="L22" s="15">
        <v>90.246</v>
      </c>
      <c r="M22">
        <v>99.403</v>
      </c>
      <c r="N22" s="15">
        <v>99.013</v>
      </c>
      <c r="O22" s="15">
        <v>94.443</v>
      </c>
      <c r="P22" s="15">
        <v>96.876</v>
      </c>
      <c r="Q22" s="15">
        <v>88.362</v>
      </c>
      <c r="R22" s="5">
        <f t="shared" si="0"/>
        <v>99.29307142857142</v>
      </c>
    </row>
    <row r="23" spans="1:18" ht="15">
      <c r="A23">
        <v>19</v>
      </c>
      <c r="C23">
        <v>106.86</v>
      </c>
      <c r="D23" s="15">
        <v>97.422</v>
      </c>
      <c r="E23" s="15">
        <v>92.913</v>
      </c>
      <c r="F23" s="15">
        <v>106.64</v>
      </c>
      <c r="G23" s="15">
        <v>107.206</v>
      </c>
      <c r="H23" s="15">
        <v>113.97</v>
      </c>
      <c r="I23" s="15">
        <v>120.597</v>
      </c>
      <c r="J23" s="15">
        <v>111.13</v>
      </c>
      <c r="K23" s="15">
        <v>85.02</v>
      </c>
      <c r="L23" s="15">
        <v>89.278</v>
      </c>
      <c r="M23">
        <v>97.874</v>
      </c>
      <c r="N23" s="15">
        <v>91.806</v>
      </c>
      <c r="O23" s="15">
        <v>93.501</v>
      </c>
      <c r="P23" s="15">
        <v>92.493</v>
      </c>
      <c r="Q23" s="15">
        <v>89.143</v>
      </c>
      <c r="R23" s="5">
        <f t="shared" si="0"/>
        <v>99.2137857142857</v>
      </c>
    </row>
    <row r="24" spans="1:18" ht="15">
      <c r="A24">
        <v>20</v>
      </c>
      <c r="C24">
        <v>104.364</v>
      </c>
      <c r="D24" s="15">
        <v>97.063</v>
      </c>
      <c r="E24" s="15">
        <v>90.517</v>
      </c>
      <c r="F24" s="15">
        <v>107.453</v>
      </c>
      <c r="G24" s="15">
        <v>107.538</v>
      </c>
      <c r="H24" s="15">
        <v>110.338</v>
      </c>
      <c r="I24" s="15">
        <v>110.893</v>
      </c>
      <c r="J24" s="15">
        <v>109.491</v>
      </c>
      <c r="K24" s="15">
        <v>86.955</v>
      </c>
      <c r="L24" s="15">
        <v>87.625</v>
      </c>
      <c r="M24">
        <v>103.771</v>
      </c>
      <c r="N24" s="15">
        <v>93.178</v>
      </c>
      <c r="O24" s="15">
        <v>98.249</v>
      </c>
      <c r="P24" s="15">
        <v>93.225</v>
      </c>
      <c r="Q24" s="15">
        <v>91.293</v>
      </c>
      <c r="R24" s="5">
        <f t="shared" si="0"/>
        <v>99.1135</v>
      </c>
    </row>
    <row r="25" spans="1:18" ht="15">
      <c r="A25">
        <v>21</v>
      </c>
      <c r="C25">
        <v>107.983</v>
      </c>
      <c r="D25" s="15">
        <v>96.174</v>
      </c>
      <c r="E25" s="15">
        <v>90.022</v>
      </c>
      <c r="F25" s="15">
        <v>109.154</v>
      </c>
      <c r="G25" s="15">
        <v>107.728</v>
      </c>
      <c r="H25" s="15">
        <v>112.579</v>
      </c>
      <c r="I25" s="15">
        <v>109.327</v>
      </c>
      <c r="J25" s="15">
        <v>118.552</v>
      </c>
      <c r="K25" s="15">
        <v>95.284</v>
      </c>
      <c r="L25" s="15">
        <v>85.144</v>
      </c>
      <c r="M25">
        <v>102.367</v>
      </c>
      <c r="N25" s="15">
        <v>99.231</v>
      </c>
      <c r="O25" s="15">
        <v>84.536</v>
      </c>
      <c r="P25" s="15">
        <v>92.944</v>
      </c>
      <c r="Q25" s="15">
        <v>93.578</v>
      </c>
      <c r="R25" s="5">
        <f t="shared" si="0"/>
        <v>99.75857142857144</v>
      </c>
    </row>
    <row r="26" spans="1:18" ht="15">
      <c r="A26">
        <v>22</v>
      </c>
      <c r="C26" s="15">
        <v>107.796</v>
      </c>
      <c r="D26" s="15">
        <v>97.624</v>
      </c>
      <c r="E26" s="15">
        <v>90.55</v>
      </c>
      <c r="F26" s="15">
        <v>108.403</v>
      </c>
      <c r="G26" s="15">
        <v>107.314</v>
      </c>
      <c r="H26" s="15">
        <v>118.084</v>
      </c>
      <c r="I26" s="15">
        <v>117.173</v>
      </c>
      <c r="J26" s="15">
        <v>111.422</v>
      </c>
      <c r="K26" s="15">
        <v>85.254</v>
      </c>
      <c r="L26" s="15">
        <v>98.545</v>
      </c>
      <c r="M26">
        <v>97.016</v>
      </c>
      <c r="N26" s="15">
        <v>93.116</v>
      </c>
      <c r="O26" s="15">
        <v>92.414</v>
      </c>
      <c r="P26" s="15">
        <v>91.806</v>
      </c>
      <c r="Q26" s="15">
        <v>90.961</v>
      </c>
      <c r="R26" s="5">
        <f t="shared" si="0"/>
        <v>99.97728571428571</v>
      </c>
    </row>
    <row r="27" spans="1:18" ht="15">
      <c r="A27">
        <v>23</v>
      </c>
      <c r="C27" s="15">
        <v>111.462</v>
      </c>
      <c r="D27" s="15">
        <v>99.388</v>
      </c>
      <c r="E27" s="15">
        <v>88.976</v>
      </c>
      <c r="F27" s="15">
        <v>107.044</v>
      </c>
      <c r="G27" s="15">
        <v>108.408</v>
      </c>
      <c r="H27" s="15">
        <v>111.009</v>
      </c>
      <c r="I27" s="15">
        <v>108.91</v>
      </c>
      <c r="J27" s="15">
        <v>117.52</v>
      </c>
      <c r="K27" s="15">
        <v>85.878</v>
      </c>
      <c r="L27" s="15">
        <v>89.091</v>
      </c>
      <c r="M27">
        <v>99.949</v>
      </c>
      <c r="N27" s="15">
        <v>93.74</v>
      </c>
      <c r="O27" s="15">
        <v>91.338</v>
      </c>
      <c r="P27" s="15">
        <v>95.051</v>
      </c>
      <c r="Q27" s="15">
        <v>91.548</v>
      </c>
      <c r="R27" s="5">
        <f t="shared" si="0"/>
        <v>99.13214285714285</v>
      </c>
    </row>
    <row r="28" spans="1:18" ht="15">
      <c r="A28">
        <v>24</v>
      </c>
      <c r="C28">
        <v>108.061</v>
      </c>
      <c r="D28" s="15">
        <v>97.203</v>
      </c>
      <c r="E28" s="15">
        <v>91.83</v>
      </c>
      <c r="F28" s="15">
        <v>108.024</v>
      </c>
      <c r="G28" s="15">
        <v>108.664</v>
      </c>
      <c r="H28" s="15">
        <v>117.35</v>
      </c>
      <c r="I28" s="15">
        <v>114.006</v>
      </c>
      <c r="J28" s="15">
        <v>114.297</v>
      </c>
      <c r="K28" s="15">
        <v>92.586</v>
      </c>
      <c r="L28" s="15">
        <v>90.058</v>
      </c>
      <c r="M28">
        <v>92.539</v>
      </c>
      <c r="N28" s="15">
        <v>93.069</v>
      </c>
      <c r="O28" s="15">
        <v>88.264</v>
      </c>
      <c r="P28" s="15">
        <v>91.875</v>
      </c>
      <c r="Q28" s="15">
        <v>85.585</v>
      </c>
      <c r="R28" s="5">
        <f t="shared" si="0"/>
        <v>98.95357142857142</v>
      </c>
    </row>
    <row r="29" spans="1:18" ht="15">
      <c r="A29">
        <v>25</v>
      </c>
      <c r="C29">
        <v>111.259</v>
      </c>
      <c r="D29" s="15">
        <v>98.682</v>
      </c>
      <c r="E29" s="15">
        <v>90.577</v>
      </c>
      <c r="F29" s="15">
        <v>110.236</v>
      </c>
      <c r="G29" s="15">
        <v>108.621</v>
      </c>
      <c r="H29" s="15">
        <v>109.495</v>
      </c>
      <c r="I29" s="15">
        <v>119.747</v>
      </c>
      <c r="J29" s="15">
        <v>112.104</v>
      </c>
      <c r="K29" s="15">
        <v>91.696</v>
      </c>
      <c r="L29" s="15">
        <v>90.979</v>
      </c>
      <c r="M29">
        <v>90.933</v>
      </c>
      <c r="N29" s="15">
        <v>97.64</v>
      </c>
      <c r="O29" s="15">
        <v>89.06</v>
      </c>
      <c r="P29" s="15">
        <v>98.81</v>
      </c>
      <c r="Q29" s="15">
        <v>88.956</v>
      </c>
      <c r="R29" s="5">
        <f t="shared" si="0"/>
        <v>99.82399999999998</v>
      </c>
    </row>
    <row r="30" spans="1:18" ht="15">
      <c r="A30">
        <v>26</v>
      </c>
      <c r="C30">
        <v>106.594</v>
      </c>
      <c r="D30" s="15">
        <v>99.553</v>
      </c>
      <c r="E30" s="15">
        <v>90.702</v>
      </c>
      <c r="F30" s="15">
        <v>113.307</v>
      </c>
      <c r="G30" s="15">
        <v>109.305</v>
      </c>
      <c r="H30" s="15">
        <v>111.645</v>
      </c>
      <c r="I30" s="15">
        <v>112.251</v>
      </c>
      <c r="J30" s="15">
        <v>120.193</v>
      </c>
      <c r="K30" s="15">
        <v>90.136</v>
      </c>
      <c r="L30" s="15">
        <v>87.765</v>
      </c>
      <c r="M30">
        <v>88.748</v>
      </c>
      <c r="N30" s="15">
        <v>91.899</v>
      </c>
      <c r="O30" s="15">
        <v>92.653</v>
      </c>
      <c r="P30" s="15">
        <v>101.743</v>
      </c>
      <c r="Q30" s="15">
        <v>88.541</v>
      </c>
      <c r="R30" s="5">
        <f t="shared" si="0"/>
        <v>99.88864285714284</v>
      </c>
    </row>
    <row r="31" spans="1:18" ht="15">
      <c r="A31">
        <v>27</v>
      </c>
      <c r="C31">
        <v>113.022</v>
      </c>
      <c r="D31" s="15">
        <v>100.838</v>
      </c>
      <c r="E31" s="15">
        <v>92.209</v>
      </c>
      <c r="F31" s="15">
        <v>107.876</v>
      </c>
      <c r="G31" s="15">
        <v>108.544</v>
      </c>
      <c r="H31" s="15">
        <v>120.386</v>
      </c>
      <c r="I31" s="15">
        <v>113.685</v>
      </c>
      <c r="J31" s="15">
        <v>110.887</v>
      </c>
      <c r="K31" s="15">
        <v>88.108</v>
      </c>
      <c r="L31" s="15">
        <v>92.227</v>
      </c>
      <c r="M31">
        <v>90.916</v>
      </c>
      <c r="N31" s="15">
        <v>111.774</v>
      </c>
      <c r="O31" s="15">
        <v>95.16</v>
      </c>
      <c r="P31" s="15">
        <v>95.503</v>
      </c>
      <c r="Q31" s="15">
        <v>87.414</v>
      </c>
      <c r="R31" s="5">
        <f t="shared" si="0"/>
        <v>101.10907142857141</v>
      </c>
    </row>
    <row r="32" spans="1:18" ht="15">
      <c r="A32">
        <v>28</v>
      </c>
      <c r="C32">
        <v>111.43</v>
      </c>
      <c r="D32" s="15">
        <v>97.156</v>
      </c>
      <c r="E32" s="15">
        <v>91.582</v>
      </c>
      <c r="F32" s="15">
        <v>108.343</v>
      </c>
      <c r="G32" s="15">
        <v>109.031</v>
      </c>
      <c r="H32" s="15">
        <v>112.187</v>
      </c>
      <c r="I32" s="15">
        <v>119.791</v>
      </c>
      <c r="J32" s="15">
        <v>114.641</v>
      </c>
      <c r="K32" s="15">
        <v>96.267</v>
      </c>
      <c r="L32" s="15">
        <v>92.508</v>
      </c>
      <c r="M32">
        <v>92.133</v>
      </c>
      <c r="N32" s="15">
        <v>94.816</v>
      </c>
      <c r="O32" s="15">
        <v>101.4</v>
      </c>
      <c r="P32" s="15">
        <v>99.325</v>
      </c>
      <c r="Q32" s="15">
        <v>89.611</v>
      </c>
      <c r="R32" s="5">
        <f t="shared" si="0"/>
        <v>101.34221428571429</v>
      </c>
    </row>
    <row r="33" spans="1:18" ht="15">
      <c r="A33">
        <v>29</v>
      </c>
      <c r="C33">
        <v>114.94</v>
      </c>
      <c r="D33" s="15">
        <v>97.983</v>
      </c>
      <c r="E33" s="15">
        <v>92.015</v>
      </c>
      <c r="F33" s="15">
        <v>109.137</v>
      </c>
      <c r="G33" s="15">
        <v>109.467</v>
      </c>
      <c r="H33" s="15">
        <v>109.799</v>
      </c>
      <c r="I33" s="15">
        <v>114.319</v>
      </c>
      <c r="J33" s="15">
        <v>114.629</v>
      </c>
      <c r="K33" s="15">
        <v>92.929</v>
      </c>
      <c r="L33" s="15">
        <v>99.621</v>
      </c>
      <c r="M33">
        <v>94.021</v>
      </c>
      <c r="N33" s="15">
        <v>92.539</v>
      </c>
      <c r="O33" s="15">
        <v>94.832</v>
      </c>
      <c r="P33" s="15">
        <v>94.614</v>
      </c>
      <c r="Q33" s="15">
        <v>87.899</v>
      </c>
      <c r="R33" s="5">
        <f t="shared" si="0"/>
        <v>100.27171428571425</v>
      </c>
    </row>
    <row r="34" spans="1:18" ht="15">
      <c r="A34">
        <v>30</v>
      </c>
      <c r="C34">
        <v>111.836</v>
      </c>
      <c r="D34" s="15">
        <v>97.063</v>
      </c>
      <c r="E34" s="15">
        <v>93.269</v>
      </c>
      <c r="F34" s="15">
        <v>109.333</v>
      </c>
      <c r="G34" s="15">
        <v>110.117</v>
      </c>
      <c r="H34" s="15">
        <v>118.504</v>
      </c>
      <c r="I34" s="15">
        <v>114.299</v>
      </c>
      <c r="J34" s="15">
        <v>112.066</v>
      </c>
      <c r="K34" s="15">
        <v>94.801</v>
      </c>
      <c r="L34" s="15">
        <v>93.351</v>
      </c>
      <c r="M34">
        <v>92.102</v>
      </c>
      <c r="N34" s="15">
        <v>96.844</v>
      </c>
      <c r="O34" s="15">
        <v>88.966</v>
      </c>
      <c r="P34" s="15">
        <v>99.106</v>
      </c>
      <c r="Q34" s="15">
        <v>104.723</v>
      </c>
      <c r="R34" s="5">
        <f t="shared" si="0"/>
        <v>101.75314285714285</v>
      </c>
    </row>
    <row r="35" spans="1:18" ht="15">
      <c r="A35">
        <v>31</v>
      </c>
      <c r="C35">
        <v>108.373</v>
      </c>
      <c r="D35" s="15">
        <v>97.874</v>
      </c>
      <c r="E35" s="15">
        <v>93.96</v>
      </c>
      <c r="F35" s="15">
        <v>110.259</v>
      </c>
      <c r="G35" s="15">
        <v>110.13</v>
      </c>
      <c r="H35" s="15">
        <v>127.721</v>
      </c>
      <c r="I35" s="15">
        <v>112.599</v>
      </c>
      <c r="J35" s="15">
        <v>112.209</v>
      </c>
      <c r="K35" s="15">
        <v>109.434</v>
      </c>
      <c r="L35" s="15">
        <v>86.205</v>
      </c>
      <c r="M35">
        <v>89.763</v>
      </c>
      <c r="N35" s="15">
        <v>99.013</v>
      </c>
      <c r="O35" s="15">
        <v>98.935</v>
      </c>
      <c r="P35" s="15">
        <v>102.164</v>
      </c>
      <c r="Q35" s="15">
        <v>88.318</v>
      </c>
      <c r="R35" s="5">
        <f t="shared" si="0"/>
        <v>102.75599999999999</v>
      </c>
    </row>
    <row r="36" spans="1:18" ht="15">
      <c r="A36">
        <v>32</v>
      </c>
      <c r="C36">
        <v>112.71</v>
      </c>
      <c r="D36" s="15">
        <v>94.91</v>
      </c>
      <c r="E36" s="15">
        <v>93.645</v>
      </c>
      <c r="F36" s="15">
        <v>110.745</v>
      </c>
      <c r="G36" s="15">
        <v>110.759</v>
      </c>
      <c r="H36" s="15">
        <v>122.826</v>
      </c>
      <c r="I36" s="15">
        <v>112.242</v>
      </c>
      <c r="J36" s="15">
        <v>116.597</v>
      </c>
      <c r="K36" s="15">
        <v>91.837</v>
      </c>
      <c r="L36" s="15">
        <v>90.948</v>
      </c>
      <c r="M36">
        <v>89.575</v>
      </c>
      <c r="N36" s="15">
        <v>98.935</v>
      </c>
      <c r="O36" s="15">
        <v>94.645</v>
      </c>
      <c r="P36" s="15">
        <v>99.496</v>
      </c>
      <c r="Q36" s="15">
        <v>88.322</v>
      </c>
      <c r="R36" s="5">
        <f t="shared" si="0"/>
        <v>101.10585714285715</v>
      </c>
    </row>
    <row r="37" spans="1:18" ht="15">
      <c r="A37">
        <v>33</v>
      </c>
      <c r="C37">
        <v>111.134</v>
      </c>
      <c r="D37" s="15">
        <v>99.309</v>
      </c>
      <c r="E37" s="15">
        <v>92.999</v>
      </c>
      <c r="F37" s="15">
        <v>111.498</v>
      </c>
      <c r="G37" s="15">
        <v>112.75</v>
      </c>
      <c r="H37" s="15">
        <v>119.465</v>
      </c>
      <c r="I37" s="15">
        <v>118.271</v>
      </c>
      <c r="J37" s="15">
        <v>115.289</v>
      </c>
      <c r="K37" s="15">
        <v>88.358</v>
      </c>
      <c r="L37" s="15">
        <v>103.381</v>
      </c>
      <c r="M37">
        <v>94.426</v>
      </c>
      <c r="N37" s="15">
        <v>94.645</v>
      </c>
      <c r="O37" s="15">
        <v>90.48</v>
      </c>
      <c r="P37" s="15">
        <v>97.999</v>
      </c>
      <c r="Q37" s="15">
        <v>86.185</v>
      </c>
      <c r="R37" s="5">
        <f t="shared" si="0"/>
        <v>101.78964285714285</v>
      </c>
    </row>
    <row r="38" spans="1:18" ht="15">
      <c r="A38">
        <v>34</v>
      </c>
      <c r="C38">
        <v>113.708</v>
      </c>
      <c r="D38" s="15">
        <v>96.891</v>
      </c>
      <c r="E38" s="15">
        <v>96.94</v>
      </c>
      <c r="F38" s="15">
        <v>111.694</v>
      </c>
      <c r="G38" s="15">
        <v>112.509</v>
      </c>
      <c r="H38" s="15">
        <v>120.042</v>
      </c>
      <c r="I38" s="15">
        <v>127.145</v>
      </c>
      <c r="J38" s="15">
        <v>111.68</v>
      </c>
      <c r="K38" s="15">
        <v>95.55</v>
      </c>
      <c r="L38" s="15">
        <v>108.825</v>
      </c>
      <c r="M38">
        <v>91.447</v>
      </c>
      <c r="N38" s="15">
        <v>101.509</v>
      </c>
      <c r="O38" s="15">
        <v>94.941</v>
      </c>
      <c r="P38" s="15">
        <v>101.415</v>
      </c>
      <c r="Q38" s="15">
        <v>88.865</v>
      </c>
      <c r="R38" s="5">
        <f t="shared" si="0"/>
        <v>104.24664285714286</v>
      </c>
    </row>
    <row r="39" spans="1:18" ht="15">
      <c r="A39">
        <v>35</v>
      </c>
      <c r="C39">
        <v>112.647</v>
      </c>
      <c r="D39" s="15">
        <v>99.184</v>
      </c>
      <c r="E39" s="15">
        <v>95.525</v>
      </c>
      <c r="F39" s="15">
        <v>112.098</v>
      </c>
      <c r="G39" s="15">
        <v>113.714</v>
      </c>
      <c r="H39" s="15">
        <v>118.667</v>
      </c>
      <c r="I39" s="15">
        <v>119.584</v>
      </c>
      <c r="J39" s="15">
        <v>116.258</v>
      </c>
      <c r="K39" s="15">
        <v>92.617</v>
      </c>
      <c r="L39" s="15">
        <v>110.713</v>
      </c>
      <c r="M39">
        <v>94.567</v>
      </c>
      <c r="N39" s="15">
        <v>98.623</v>
      </c>
      <c r="O39" s="15">
        <v>99.044</v>
      </c>
      <c r="P39" s="15">
        <v>104.972</v>
      </c>
      <c r="Q39" s="15">
        <v>89.816</v>
      </c>
      <c r="R39" s="5">
        <f t="shared" si="0"/>
        <v>104.67014285714286</v>
      </c>
    </row>
    <row r="40" spans="1:18" ht="15">
      <c r="A40">
        <v>36</v>
      </c>
      <c r="C40">
        <v>110.869</v>
      </c>
      <c r="D40" s="15">
        <v>99.918</v>
      </c>
      <c r="E40" s="15">
        <v>94.904</v>
      </c>
      <c r="F40" s="15">
        <v>113.125</v>
      </c>
      <c r="G40" s="15">
        <v>113.335</v>
      </c>
      <c r="H40" s="15">
        <v>120.186</v>
      </c>
      <c r="I40" s="15">
        <v>115.475</v>
      </c>
      <c r="J40" s="15">
        <v>114.59</v>
      </c>
      <c r="K40" s="15">
        <v>95.565</v>
      </c>
      <c r="L40" s="15">
        <v>109.683</v>
      </c>
      <c r="M40">
        <v>94.52</v>
      </c>
      <c r="N40" s="15">
        <v>99.746</v>
      </c>
      <c r="O40" s="15">
        <v>97.312</v>
      </c>
      <c r="P40" s="15">
        <v>104.192</v>
      </c>
      <c r="Q40" s="15">
        <v>88.33</v>
      </c>
      <c r="R40" s="5">
        <f t="shared" si="0"/>
        <v>104.34864285714285</v>
      </c>
    </row>
    <row r="41" spans="1:18" ht="15">
      <c r="A41">
        <v>37</v>
      </c>
      <c r="C41">
        <v>112.616</v>
      </c>
      <c r="D41" s="15">
        <v>104.317</v>
      </c>
      <c r="E41" s="15">
        <v>96.408</v>
      </c>
      <c r="F41" s="15">
        <v>113.79</v>
      </c>
      <c r="G41" s="15">
        <v>114.486</v>
      </c>
      <c r="H41" s="15">
        <v>125.745</v>
      </c>
      <c r="I41" s="15">
        <v>113.916</v>
      </c>
      <c r="J41" s="15">
        <v>117.077</v>
      </c>
      <c r="K41" s="15">
        <v>93.272</v>
      </c>
      <c r="L41" s="15">
        <v>110.432</v>
      </c>
      <c r="M41">
        <v>96.922</v>
      </c>
      <c r="N41" s="15">
        <v>99.996</v>
      </c>
      <c r="O41" s="15">
        <v>102.242</v>
      </c>
      <c r="P41" s="15">
        <v>97.593</v>
      </c>
      <c r="Q41" s="15">
        <v>87.686</v>
      </c>
      <c r="R41" s="5">
        <f t="shared" si="0"/>
        <v>105.27728571428572</v>
      </c>
    </row>
    <row r="42" spans="1:18" ht="15">
      <c r="A42">
        <v>38</v>
      </c>
      <c r="C42">
        <v>112.491</v>
      </c>
      <c r="D42" s="15">
        <v>108.092</v>
      </c>
      <c r="E42" s="15">
        <v>100.585</v>
      </c>
      <c r="F42" s="15">
        <v>114.84</v>
      </c>
      <c r="G42" s="15">
        <v>113.765</v>
      </c>
      <c r="H42" s="15">
        <v>119.764</v>
      </c>
      <c r="I42" s="15">
        <v>128.761</v>
      </c>
      <c r="J42" s="15">
        <v>119.387</v>
      </c>
      <c r="K42" s="15">
        <v>94.443</v>
      </c>
      <c r="L42" s="15">
        <v>108.716</v>
      </c>
      <c r="M42">
        <v>93.334</v>
      </c>
      <c r="N42" s="15">
        <v>100.978</v>
      </c>
      <c r="O42" s="15">
        <v>94.676</v>
      </c>
      <c r="P42" s="15">
        <v>99.699</v>
      </c>
      <c r="Q42" s="15">
        <v>92.188</v>
      </c>
      <c r="R42" s="5">
        <f t="shared" si="0"/>
        <v>106.37342857142858</v>
      </c>
    </row>
    <row r="43" spans="1:18" ht="15">
      <c r="A43">
        <v>39</v>
      </c>
      <c r="D43" s="15">
        <v>109.122</v>
      </c>
      <c r="E43" s="15">
        <v>103.35</v>
      </c>
      <c r="F43" s="15">
        <v>114.043</v>
      </c>
      <c r="G43" s="15">
        <v>113.528</v>
      </c>
      <c r="H43" s="15">
        <v>118.802</v>
      </c>
      <c r="I43" s="15">
        <v>119.747</v>
      </c>
      <c r="J43" s="15">
        <v>122.512</v>
      </c>
      <c r="K43" s="15">
        <v>95.004</v>
      </c>
      <c r="L43" s="15">
        <v>106.672</v>
      </c>
      <c r="M43">
        <v>97.39</v>
      </c>
      <c r="N43" s="15">
        <v>102.055</v>
      </c>
      <c r="O43" s="15">
        <v>100.276</v>
      </c>
      <c r="P43" s="15">
        <v>96.33</v>
      </c>
      <c r="Q43" s="15">
        <v>93.849</v>
      </c>
      <c r="R43" s="5">
        <f t="shared" si="0"/>
        <v>106.62</v>
      </c>
    </row>
    <row r="44" spans="1:18" ht="15">
      <c r="A44">
        <v>40</v>
      </c>
      <c r="D44" s="15">
        <v>110.323</v>
      </c>
      <c r="E44" s="15">
        <v>104.563</v>
      </c>
      <c r="F44" s="15">
        <v>114.954</v>
      </c>
      <c r="G44" s="15">
        <v>114.626</v>
      </c>
      <c r="H44" s="15">
        <v>123.017</v>
      </c>
      <c r="I44" s="15">
        <v>113.227</v>
      </c>
      <c r="J44" s="15">
        <v>125.494</v>
      </c>
      <c r="K44" s="15">
        <v>92.976</v>
      </c>
      <c r="L44" s="15">
        <v>111.914</v>
      </c>
      <c r="M44">
        <v>97.11</v>
      </c>
      <c r="N44" s="15">
        <v>101.992</v>
      </c>
      <c r="O44" s="15">
        <v>100.276</v>
      </c>
      <c r="P44" s="15">
        <v>105.549</v>
      </c>
      <c r="Q44" s="15">
        <v>90.504</v>
      </c>
      <c r="R44" s="5">
        <f t="shared" si="0"/>
        <v>107.60892857142856</v>
      </c>
    </row>
    <row r="45" spans="1:18" ht="15">
      <c r="A45">
        <v>41</v>
      </c>
      <c r="D45" s="15">
        <v>111.68</v>
      </c>
      <c r="E45" s="15">
        <v>103.014</v>
      </c>
      <c r="F45" s="15">
        <v>115.028</v>
      </c>
      <c r="G45" s="15">
        <v>115.319</v>
      </c>
      <c r="H45" s="15">
        <v>113.996</v>
      </c>
      <c r="I45" s="15">
        <v>118.268</v>
      </c>
      <c r="J45" s="15">
        <v>121.903</v>
      </c>
      <c r="K45" s="15">
        <v>96.408</v>
      </c>
      <c r="L45" s="15">
        <v>97.671</v>
      </c>
      <c r="M45">
        <v>95.768</v>
      </c>
      <c r="N45" s="15">
        <v>109.839</v>
      </c>
      <c r="O45" s="15">
        <v>99.169</v>
      </c>
      <c r="P45" s="15">
        <v>97.874</v>
      </c>
      <c r="Q45" s="15">
        <v>88.866</v>
      </c>
      <c r="R45" s="5">
        <f t="shared" si="0"/>
        <v>106.05735714285716</v>
      </c>
    </row>
    <row r="46" spans="1:18" ht="15">
      <c r="A46">
        <v>42</v>
      </c>
      <c r="D46" s="15">
        <v>110.642</v>
      </c>
      <c r="E46" s="15">
        <v>101.32</v>
      </c>
      <c r="F46" s="15">
        <v>116.965</v>
      </c>
      <c r="G46" s="15">
        <v>116.513</v>
      </c>
      <c r="H46" s="15">
        <v>121.61</v>
      </c>
      <c r="I46" s="15">
        <v>122.303</v>
      </c>
      <c r="J46" s="15">
        <v>124.39</v>
      </c>
      <c r="K46" s="15">
        <v>100.604</v>
      </c>
      <c r="L46" s="15">
        <v>100.339</v>
      </c>
      <c r="M46">
        <v>99.793</v>
      </c>
      <c r="N46" s="15">
        <v>109.075</v>
      </c>
      <c r="O46" s="15">
        <v>100.9</v>
      </c>
      <c r="P46" s="15">
        <v>100.623</v>
      </c>
      <c r="Q46" s="15">
        <v>95.121</v>
      </c>
      <c r="R46" s="5">
        <f t="shared" si="0"/>
        <v>108.58557142857147</v>
      </c>
    </row>
    <row r="47" spans="1:18" ht="15">
      <c r="A47">
        <v>43</v>
      </c>
      <c r="D47" s="15">
        <v>100.945</v>
      </c>
      <c r="E47" s="15">
        <v>100.608</v>
      </c>
      <c r="F47" s="15">
        <v>117.332</v>
      </c>
      <c r="G47" s="15">
        <v>116.691</v>
      </c>
      <c r="H47" s="15">
        <v>128.082</v>
      </c>
      <c r="I47" s="15">
        <v>125.927</v>
      </c>
      <c r="J47" s="15">
        <v>116.263</v>
      </c>
      <c r="K47" s="15">
        <v>100.854</v>
      </c>
      <c r="L47" s="15">
        <v>98.794</v>
      </c>
      <c r="M47">
        <v>100.776</v>
      </c>
      <c r="N47" s="15">
        <v>100.62</v>
      </c>
      <c r="O47" s="15">
        <v>98.841</v>
      </c>
      <c r="P47" s="15">
        <v>96.258</v>
      </c>
      <c r="Q47" s="15">
        <v>90.419</v>
      </c>
      <c r="R47" s="5">
        <f t="shared" si="0"/>
        <v>106.6007142857143</v>
      </c>
    </row>
    <row r="48" spans="1:18" ht="15">
      <c r="A48">
        <v>44</v>
      </c>
      <c r="D48" s="15">
        <v>101.43</v>
      </c>
      <c r="E48" s="15">
        <v>97.526</v>
      </c>
      <c r="F48" s="15">
        <v>117.252</v>
      </c>
      <c r="G48" s="15">
        <v>120.228</v>
      </c>
      <c r="H48" s="15">
        <v>123.484</v>
      </c>
      <c r="I48" s="15">
        <v>127.662</v>
      </c>
      <c r="J48" s="15">
        <v>118.654</v>
      </c>
      <c r="K48" s="15">
        <v>100.776</v>
      </c>
      <c r="L48" s="15">
        <v>96.735</v>
      </c>
      <c r="M48">
        <v>94.551</v>
      </c>
      <c r="N48" s="15">
        <v>103.786</v>
      </c>
      <c r="O48" s="15">
        <v>103.74</v>
      </c>
      <c r="P48" s="15">
        <v>94.014</v>
      </c>
      <c r="Q48" s="15">
        <v>93.736</v>
      </c>
      <c r="R48" s="5">
        <f t="shared" si="0"/>
        <v>106.68385714285715</v>
      </c>
    </row>
    <row r="49" spans="1:18" ht="15">
      <c r="A49">
        <v>45</v>
      </c>
      <c r="D49" s="15">
        <v>108.998</v>
      </c>
      <c r="E49" s="15">
        <v>96.285</v>
      </c>
      <c r="F49" s="15">
        <v>120.601</v>
      </c>
      <c r="G49" s="15">
        <v>121.523</v>
      </c>
      <c r="H49" s="15">
        <v>123.425</v>
      </c>
      <c r="I49" s="15">
        <v>127.499</v>
      </c>
      <c r="J49" s="15">
        <v>121.948</v>
      </c>
      <c r="K49" s="15">
        <v>101.181</v>
      </c>
      <c r="L49" s="15">
        <v>99.122</v>
      </c>
      <c r="M49">
        <v>99.465</v>
      </c>
      <c r="N49" s="15">
        <v>104.988</v>
      </c>
      <c r="O49" s="15">
        <v>97.375</v>
      </c>
      <c r="P49" s="15">
        <v>98.192</v>
      </c>
      <c r="Q49" s="15">
        <v>99.881</v>
      </c>
      <c r="R49" s="5">
        <f t="shared" si="0"/>
        <v>108.60592857142858</v>
      </c>
    </row>
    <row r="50" spans="1:18" ht="15">
      <c r="A50">
        <v>46</v>
      </c>
      <c r="D50" s="15">
        <v>105.471</v>
      </c>
      <c r="E50" s="15">
        <v>102.434</v>
      </c>
      <c r="F50" s="15">
        <v>119.203</v>
      </c>
      <c r="G50" s="15">
        <v>122.64</v>
      </c>
      <c r="H50" s="15">
        <v>122.966</v>
      </c>
      <c r="I50" s="15">
        <v>123.999</v>
      </c>
      <c r="J50" s="15">
        <v>125.242</v>
      </c>
      <c r="K50" s="15">
        <v>99.387</v>
      </c>
      <c r="L50" s="15">
        <v>97.437</v>
      </c>
      <c r="M50">
        <v>96.064</v>
      </c>
      <c r="N50" s="15">
        <v>109.839</v>
      </c>
      <c r="O50" s="15">
        <v>102.772</v>
      </c>
      <c r="P50" s="15">
        <v>94.711</v>
      </c>
      <c r="Q50" s="15">
        <v>92.032</v>
      </c>
      <c r="R50" s="5">
        <f t="shared" si="0"/>
        <v>108.15692857142855</v>
      </c>
    </row>
    <row r="51" spans="1:18" ht="15">
      <c r="A51">
        <v>47</v>
      </c>
      <c r="D51" s="15">
        <v>103.864</v>
      </c>
      <c r="E51" s="15">
        <v>97.191</v>
      </c>
      <c r="F51" s="15">
        <v>123.185</v>
      </c>
      <c r="G51" s="15">
        <v>122.289</v>
      </c>
      <c r="H51" s="15">
        <v>120.171</v>
      </c>
      <c r="I51" s="15">
        <v>117.404</v>
      </c>
      <c r="J51" s="15">
        <v>125.54</v>
      </c>
      <c r="K51" s="15">
        <v>98.326</v>
      </c>
      <c r="L51" s="15">
        <v>92.32</v>
      </c>
      <c r="M51">
        <v>101.727</v>
      </c>
      <c r="N51" s="15">
        <v>107.281</v>
      </c>
      <c r="O51" s="15">
        <v>98.28</v>
      </c>
      <c r="P51" s="15">
        <v>101.193</v>
      </c>
      <c r="Q51" s="15">
        <v>101.884</v>
      </c>
      <c r="R51" s="5">
        <f t="shared" si="0"/>
        <v>107.90392857142857</v>
      </c>
    </row>
    <row r="52" spans="1:18" ht="15">
      <c r="A52">
        <v>48</v>
      </c>
      <c r="D52" s="15">
        <v>113.053</v>
      </c>
      <c r="E52" s="15">
        <v>100.718</v>
      </c>
      <c r="F52" s="15">
        <v>119.981</v>
      </c>
      <c r="G52" s="15">
        <v>123.086</v>
      </c>
      <c r="H52" s="15">
        <v>119.786</v>
      </c>
      <c r="I52" s="15">
        <v>129.323</v>
      </c>
      <c r="J52" s="15">
        <v>120.423</v>
      </c>
      <c r="K52" s="15">
        <v>100.339</v>
      </c>
      <c r="L52" s="15">
        <v>94.972</v>
      </c>
      <c r="M52">
        <v>95.222</v>
      </c>
      <c r="N52" s="15">
        <v>102.913</v>
      </c>
      <c r="O52" s="15">
        <v>110.385</v>
      </c>
      <c r="P52" s="15">
        <v>93.096</v>
      </c>
      <c r="Q52" s="15">
        <v>102.377</v>
      </c>
      <c r="R52" s="5">
        <f t="shared" si="0"/>
        <v>108.97671428571428</v>
      </c>
    </row>
    <row r="53" spans="1:18" ht="15">
      <c r="A53">
        <v>49</v>
      </c>
      <c r="D53" s="15">
        <v>115.299</v>
      </c>
      <c r="E53" s="15">
        <v>100.483</v>
      </c>
      <c r="F53" s="15">
        <v>119.83</v>
      </c>
      <c r="G53" s="15">
        <v>123.358</v>
      </c>
      <c r="H53" s="15">
        <v>124.109</v>
      </c>
      <c r="I53" s="15">
        <v>128.623</v>
      </c>
      <c r="J53" s="15">
        <v>132.838</v>
      </c>
      <c r="K53" s="15">
        <v>102.148</v>
      </c>
      <c r="L53" s="15">
        <v>103.896</v>
      </c>
      <c r="M53">
        <v>100.323</v>
      </c>
      <c r="N53" s="15">
        <v>108.108</v>
      </c>
      <c r="O53" s="15">
        <v>104.598</v>
      </c>
      <c r="P53" s="15">
        <v>98.387</v>
      </c>
      <c r="Q53" s="15">
        <v>104.422</v>
      </c>
      <c r="R53" s="5">
        <f t="shared" si="0"/>
        <v>111.88728571428571</v>
      </c>
    </row>
    <row r="54" spans="1:18" ht="15">
      <c r="A54">
        <v>50</v>
      </c>
      <c r="D54" s="15">
        <v>116.688</v>
      </c>
      <c r="E54" s="15">
        <v>102.429</v>
      </c>
      <c r="F54" s="15">
        <v>121.539</v>
      </c>
      <c r="G54" s="15">
        <v>123.815</v>
      </c>
      <c r="H54" s="15">
        <v>126.38</v>
      </c>
      <c r="I54" s="15">
        <v>123.447</v>
      </c>
      <c r="J54" s="15">
        <v>125.895</v>
      </c>
      <c r="K54" s="15">
        <v>106.22</v>
      </c>
      <c r="L54" s="15">
        <v>113.802</v>
      </c>
      <c r="M54">
        <v>107.078</v>
      </c>
      <c r="N54" s="15">
        <v>102.679</v>
      </c>
      <c r="O54" s="15">
        <v>101.854</v>
      </c>
      <c r="P54" s="15">
        <v>97.213</v>
      </c>
      <c r="Q54" s="15">
        <v>100.966</v>
      </c>
      <c r="R54" s="5">
        <f t="shared" si="0"/>
        <v>112.14321428571428</v>
      </c>
    </row>
    <row r="55" spans="1:18" ht="15">
      <c r="A55">
        <v>51</v>
      </c>
      <c r="D55" s="15">
        <v>124.909</v>
      </c>
      <c r="E55" s="15">
        <v>105.121</v>
      </c>
      <c r="F55" s="15">
        <v>121.048</v>
      </c>
      <c r="G55" s="15">
        <v>125.569</v>
      </c>
      <c r="H55" s="15">
        <v>127.379</v>
      </c>
      <c r="I55" s="15">
        <v>127.19</v>
      </c>
      <c r="J55" s="15">
        <v>129.298</v>
      </c>
      <c r="K55" s="15">
        <v>108.279</v>
      </c>
      <c r="L55" s="15">
        <v>103.599</v>
      </c>
      <c r="M55">
        <v>107.749</v>
      </c>
      <c r="N55" s="15">
        <v>113.115</v>
      </c>
      <c r="O55" s="15">
        <v>124.567</v>
      </c>
      <c r="P55" s="15">
        <v>112.304</v>
      </c>
      <c r="Q55" s="15">
        <v>110.704</v>
      </c>
      <c r="R55" s="5">
        <f t="shared" si="0"/>
        <v>117.20221428571428</v>
      </c>
    </row>
    <row r="56" spans="1:18" ht="15">
      <c r="A56">
        <v>52</v>
      </c>
      <c r="D56" s="15">
        <v>117.795</v>
      </c>
      <c r="E56" s="15">
        <v>107.774</v>
      </c>
      <c r="F56" s="15">
        <v>124.904</v>
      </c>
      <c r="G56" s="15">
        <v>125.698</v>
      </c>
      <c r="H56" s="15">
        <v>126.366</v>
      </c>
      <c r="I56" s="15">
        <v>126.037</v>
      </c>
      <c r="J56" s="15">
        <v>124.678</v>
      </c>
      <c r="K56" s="15">
        <v>115.159</v>
      </c>
      <c r="L56" s="15">
        <v>110.775</v>
      </c>
      <c r="M56">
        <v>105.534</v>
      </c>
      <c r="N56" s="15">
        <v>112.304</v>
      </c>
      <c r="O56" s="15">
        <v>117.53</v>
      </c>
      <c r="P56" s="15">
        <v>103.531</v>
      </c>
      <c r="Q56" s="15">
        <v>104.826</v>
      </c>
      <c r="R56" s="5">
        <f t="shared" si="0"/>
        <v>115.9222142857143</v>
      </c>
    </row>
    <row r="57" spans="1:18" ht="15">
      <c r="A57">
        <v>53</v>
      </c>
      <c r="D57" s="15">
        <v>118.435</v>
      </c>
      <c r="E57" s="15">
        <v>109.919</v>
      </c>
      <c r="F57" s="15">
        <v>121.692</v>
      </c>
      <c r="G57" s="15">
        <v>126.053</v>
      </c>
      <c r="H57" s="15">
        <v>120.313</v>
      </c>
      <c r="I57" s="15">
        <v>138.002</v>
      </c>
      <c r="J57" s="15">
        <v>123.229</v>
      </c>
      <c r="K57" s="15">
        <v>108.544</v>
      </c>
      <c r="L57" s="15">
        <v>104.91</v>
      </c>
      <c r="M57">
        <v>104.52</v>
      </c>
      <c r="N57" s="15">
        <v>111.696</v>
      </c>
      <c r="O57" s="15">
        <v>113.443</v>
      </c>
      <c r="P57" s="15">
        <v>107.776</v>
      </c>
      <c r="Q57" s="15">
        <v>105.477</v>
      </c>
      <c r="R57" s="5">
        <f t="shared" si="0"/>
        <v>115.28635714285714</v>
      </c>
    </row>
    <row r="58" spans="1:18" ht="15">
      <c r="A58">
        <v>54</v>
      </c>
      <c r="D58" s="15">
        <v>118.294</v>
      </c>
      <c r="E58" s="15">
        <v>103.599</v>
      </c>
      <c r="F58" s="15">
        <v>113.302</v>
      </c>
      <c r="G58" s="15">
        <v>127.32</v>
      </c>
      <c r="H58" s="15">
        <v>120.151</v>
      </c>
      <c r="I58" s="15">
        <v>134.671</v>
      </c>
      <c r="J58" s="15">
        <v>123.678</v>
      </c>
      <c r="K58" s="15">
        <v>111.384</v>
      </c>
      <c r="L58" s="15">
        <v>111.04</v>
      </c>
      <c r="M58">
        <v>107.374</v>
      </c>
      <c r="N58" s="15">
        <v>114.753</v>
      </c>
      <c r="O58" s="15">
        <v>115.237</v>
      </c>
      <c r="P58" s="15">
        <v>110.745</v>
      </c>
      <c r="Q58" s="15">
        <v>109.143</v>
      </c>
      <c r="R58" s="5">
        <f t="shared" si="0"/>
        <v>115.76364285714287</v>
      </c>
    </row>
    <row r="59" spans="1:18" ht="15">
      <c r="A59">
        <v>55</v>
      </c>
      <c r="D59" s="15">
        <v>119.511</v>
      </c>
      <c r="E59" s="15">
        <v>101.716</v>
      </c>
      <c r="F59" s="15">
        <v>122.871</v>
      </c>
      <c r="G59" s="15">
        <v>127.027</v>
      </c>
      <c r="H59" s="15">
        <v>125.449</v>
      </c>
      <c r="I59" s="15">
        <v>130.342</v>
      </c>
      <c r="J59" s="15">
        <v>123.225</v>
      </c>
      <c r="K59" s="15">
        <v>115.783</v>
      </c>
      <c r="L59" s="15">
        <v>102.804</v>
      </c>
      <c r="M59">
        <v>110.884</v>
      </c>
      <c r="N59" s="15">
        <v>120.135</v>
      </c>
      <c r="O59" s="15">
        <v>120.759</v>
      </c>
      <c r="P59" s="15">
        <v>120.081</v>
      </c>
      <c r="Q59" s="15">
        <v>102.064</v>
      </c>
      <c r="R59" s="5">
        <f t="shared" si="0"/>
        <v>117.33221428571429</v>
      </c>
    </row>
    <row r="60" spans="1:18" ht="15">
      <c r="A60">
        <v>56</v>
      </c>
      <c r="D60" s="15">
        <v>124.69</v>
      </c>
      <c r="E60" s="15">
        <v>105.665</v>
      </c>
      <c r="F60" s="15">
        <v>124.066</v>
      </c>
      <c r="G60" s="15">
        <v>128.113</v>
      </c>
      <c r="H60" s="15">
        <v>129.46</v>
      </c>
      <c r="I60" s="15">
        <v>120.951</v>
      </c>
      <c r="J60" s="15">
        <v>125.797</v>
      </c>
      <c r="K60" s="15">
        <v>121.773</v>
      </c>
      <c r="L60" s="15">
        <v>104.785</v>
      </c>
      <c r="M60">
        <v>112.569</v>
      </c>
      <c r="N60" s="15">
        <v>111.696</v>
      </c>
      <c r="O60" s="15">
        <v>115.065</v>
      </c>
      <c r="P60" s="15">
        <v>102.794</v>
      </c>
      <c r="Q60" s="15">
        <v>113.156</v>
      </c>
      <c r="R60" s="5">
        <f t="shared" si="0"/>
        <v>117.18428571428572</v>
      </c>
    </row>
    <row r="61" spans="1:18" ht="15">
      <c r="A61">
        <v>57</v>
      </c>
      <c r="D61" s="15">
        <v>124.317</v>
      </c>
      <c r="E61" s="15">
        <v>104.21</v>
      </c>
      <c r="F61" s="15">
        <v>124.445</v>
      </c>
      <c r="G61" s="15">
        <v>129.272</v>
      </c>
      <c r="H61" s="15">
        <v>134.811</v>
      </c>
      <c r="I61" s="15">
        <v>125.304</v>
      </c>
      <c r="J61" s="15">
        <v>131.054</v>
      </c>
      <c r="K61" s="15">
        <v>109.106</v>
      </c>
      <c r="L61" s="15">
        <v>118.076</v>
      </c>
      <c r="M61">
        <v>113.162</v>
      </c>
      <c r="N61" s="15">
        <v>117.28</v>
      </c>
      <c r="O61" s="15">
        <v>123.599</v>
      </c>
      <c r="P61" s="15">
        <v>103.15</v>
      </c>
      <c r="Q61" s="15">
        <v>118.003</v>
      </c>
      <c r="R61" s="5">
        <f t="shared" si="0"/>
        <v>119.69921428571426</v>
      </c>
    </row>
    <row r="62" spans="1:18" ht="15">
      <c r="A62">
        <v>58</v>
      </c>
      <c r="D62" s="15">
        <v>112.85</v>
      </c>
      <c r="E62" s="15">
        <v>101.637</v>
      </c>
      <c r="F62" s="15">
        <v>123.774</v>
      </c>
      <c r="G62" s="15">
        <v>129.142</v>
      </c>
      <c r="H62" s="15">
        <v>125.347</v>
      </c>
      <c r="I62" s="15">
        <v>129.843</v>
      </c>
      <c r="J62" s="15">
        <v>133.143</v>
      </c>
      <c r="K62" s="15">
        <v>107.281</v>
      </c>
      <c r="L62" s="15">
        <v>116.922</v>
      </c>
      <c r="M62">
        <v>112.21</v>
      </c>
      <c r="N62" s="15">
        <v>115.112</v>
      </c>
      <c r="O62" s="15">
        <v>121.898</v>
      </c>
      <c r="P62" s="15">
        <v>106.237</v>
      </c>
      <c r="Q62" s="15">
        <v>113.464</v>
      </c>
      <c r="R62" s="5">
        <f t="shared" si="0"/>
        <v>117.7757142857143</v>
      </c>
    </row>
    <row r="63" spans="1:18" ht="15">
      <c r="A63">
        <v>59</v>
      </c>
      <c r="D63" s="15">
        <v>115.549</v>
      </c>
      <c r="E63" s="15">
        <v>110.102</v>
      </c>
      <c r="F63" s="15">
        <v>124.357</v>
      </c>
      <c r="G63" s="15">
        <v>129.398</v>
      </c>
      <c r="H63" s="15">
        <v>130.826</v>
      </c>
      <c r="I63" s="15">
        <v>127.25</v>
      </c>
      <c r="J63" s="15">
        <v>134.597</v>
      </c>
      <c r="K63" s="15">
        <v>108.576</v>
      </c>
      <c r="L63" s="15">
        <v>115.783</v>
      </c>
      <c r="M63">
        <v>109.059</v>
      </c>
      <c r="N63" s="15">
        <v>119.215</v>
      </c>
      <c r="O63" s="15">
        <v>115.408</v>
      </c>
      <c r="P63" s="15">
        <v>111.203</v>
      </c>
      <c r="Q63" s="15">
        <v>106.529</v>
      </c>
      <c r="R63" s="5">
        <f t="shared" si="0"/>
        <v>118.41799999999999</v>
      </c>
    </row>
    <row r="64" spans="1:18" ht="15">
      <c r="A64">
        <v>60</v>
      </c>
      <c r="D64" s="15">
        <v>119.745</v>
      </c>
      <c r="E64" s="15">
        <v>107.674</v>
      </c>
      <c r="F64" s="15">
        <v>125.1</v>
      </c>
      <c r="G64" s="15">
        <v>130.435</v>
      </c>
      <c r="H64" s="15">
        <v>124.593</v>
      </c>
      <c r="I64" s="15">
        <v>135.002</v>
      </c>
      <c r="J64" s="15">
        <v>134.933</v>
      </c>
      <c r="K64" s="15">
        <v>118.778</v>
      </c>
      <c r="L64" s="15">
        <v>105.253</v>
      </c>
      <c r="M64">
        <v>104.707</v>
      </c>
      <c r="N64" s="15">
        <v>118.872</v>
      </c>
      <c r="O64" s="15">
        <v>122.912</v>
      </c>
      <c r="P64" s="15">
        <v>109.33</v>
      </c>
      <c r="Q64" s="15">
        <v>110.305</v>
      </c>
      <c r="R64" s="5">
        <f t="shared" si="0"/>
        <v>119.11707142857142</v>
      </c>
    </row>
  </sheetData>
  <sheetProtection/>
  <printOptions/>
  <pageMargins left="0.7" right="0.7" top="0.75" bottom="0.75" header="0.3" footer="0.3"/>
  <pageSetup horizontalDpi="300" verticalDpi="300" orientation="portrait" r:id="rId2"/>
  <ignoredErrors>
    <ignoredError sqref="R6:R64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47"/>
  <sheetViews>
    <sheetView zoomScalePageLayoutView="0" workbookViewId="0" topLeftCell="A10">
      <selection activeCell="K29" sqref="K29"/>
    </sheetView>
  </sheetViews>
  <sheetFormatPr defaultColWidth="9.140625" defaultRowHeight="15"/>
  <cols>
    <col min="1" max="1" width="7.00390625" style="0" customWidth="1"/>
    <col min="2" max="2" width="10.8515625" style="0" customWidth="1"/>
    <col min="3" max="3" width="17.28125" style="0" customWidth="1"/>
    <col min="4" max="4" width="24.00390625" style="0" customWidth="1"/>
    <col min="5" max="5" width="18.421875" style="0" customWidth="1"/>
    <col min="6" max="6" width="20.140625" style="0" customWidth="1"/>
    <col min="8" max="8" width="14.28125" style="0" customWidth="1"/>
    <col min="11" max="11" width="35.00390625" style="0" customWidth="1"/>
  </cols>
  <sheetData>
    <row r="1" s="15" customFormat="1" ht="21">
      <c r="E1" s="15" t="s">
        <v>68</v>
      </c>
    </row>
    <row r="2" s="15" customFormat="1" ht="15"/>
    <row r="3" s="15" customFormat="1" ht="15"/>
    <row r="4" spans="2:11" s="15" customFormat="1" ht="15" customHeight="1">
      <c r="B4" s="24" t="s">
        <v>69</v>
      </c>
      <c r="C4" s="15" t="s">
        <v>56</v>
      </c>
      <c r="D4" s="15" t="s">
        <v>67</v>
      </c>
      <c r="E4" s="15" t="s">
        <v>57</v>
      </c>
      <c r="F4" s="15" t="s">
        <v>58</v>
      </c>
      <c r="H4" s="15" t="s">
        <v>59</v>
      </c>
      <c r="K4" s="15" t="s">
        <v>60</v>
      </c>
    </row>
    <row r="5" spans="2:11" s="15" customFormat="1" ht="15">
      <c r="B5" s="24"/>
      <c r="C5" s="15">
        <v>10</v>
      </c>
      <c r="D5" s="15">
        <f aca="true" t="shared" si="0" ref="D5:D12">C5*(C5-1)/2</f>
        <v>45</v>
      </c>
      <c r="E5" s="15">
        <v>2016.835153</v>
      </c>
      <c r="F5" s="15">
        <f>E5/D5</f>
        <v>44.81855895555555</v>
      </c>
      <c r="H5" s="15">
        <v>20.756714</v>
      </c>
      <c r="K5" s="15">
        <v>28.002448</v>
      </c>
    </row>
    <row r="6" spans="2:11" s="15" customFormat="1" ht="15">
      <c r="B6" s="24"/>
      <c r="C6" s="15">
        <v>25</v>
      </c>
      <c r="D6" s="15">
        <f t="shared" si="0"/>
        <v>300</v>
      </c>
      <c r="E6" s="15">
        <v>13348.19194</v>
      </c>
      <c r="F6" s="15">
        <f>E6/D6</f>
        <v>44.493973133333334</v>
      </c>
      <c r="H6" s="15">
        <v>18.602463</v>
      </c>
      <c r="K6" s="15">
        <v>24.968886</v>
      </c>
    </row>
    <row r="7" spans="2:11" s="15" customFormat="1" ht="15">
      <c r="B7" s="24"/>
      <c r="C7" s="15">
        <v>50</v>
      </c>
      <c r="D7" s="15">
        <f t="shared" si="0"/>
        <v>1225</v>
      </c>
      <c r="E7" s="15">
        <v>52746.891074</v>
      </c>
      <c r="F7" s="15">
        <f>E7/D7</f>
        <v>43.058686591020404</v>
      </c>
      <c r="H7" s="15">
        <v>11.086696</v>
      </c>
      <c r="K7" s="15">
        <v>21.866093</v>
      </c>
    </row>
    <row r="8" spans="2:11" ht="15">
      <c r="B8" s="25"/>
      <c r="C8">
        <v>100</v>
      </c>
      <c r="D8" s="15">
        <f t="shared" si="0"/>
        <v>4950</v>
      </c>
      <c r="E8">
        <v>214529.605409</v>
      </c>
      <c r="F8" s="15">
        <f aca="true" t="shared" si="1" ref="F8:F20">E8/D8</f>
        <v>43.33931422404041</v>
      </c>
      <c r="H8">
        <v>8.863883</v>
      </c>
      <c r="K8">
        <v>17.127292</v>
      </c>
    </row>
    <row r="9" spans="2:11" ht="15">
      <c r="B9" s="25"/>
      <c r="C9">
        <v>200</v>
      </c>
      <c r="D9" s="15">
        <f t="shared" si="0"/>
        <v>19900</v>
      </c>
      <c r="E9">
        <v>867941.164523</v>
      </c>
      <c r="F9" s="15">
        <f t="shared" si="1"/>
        <v>43.61513389562814</v>
      </c>
      <c r="H9">
        <v>8.569117</v>
      </c>
      <c r="K9">
        <v>17.380092</v>
      </c>
    </row>
    <row r="10" spans="2:11" ht="16.5" customHeight="1">
      <c r="B10" s="25"/>
      <c r="C10">
        <v>400</v>
      </c>
      <c r="D10" s="15">
        <f t="shared" si="0"/>
        <v>79800</v>
      </c>
      <c r="E10">
        <v>3482977.003357</v>
      </c>
      <c r="F10" s="15">
        <f t="shared" si="1"/>
        <v>43.646328362869674</v>
      </c>
      <c r="H10">
        <v>7.607316</v>
      </c>
      <c r="K10">
        <v>15.410905</v>
      </c>
    </row>
    <row r="11" spans="2:11" s="15" customFormat="1" ht="15">
      <c r="B11" s="25"/>
      <c r="C11" s="15">
        <v>600</v>
      </c>
      <c r="D11" s="15">
        <f t="shared" si="0"/>
        <v>179700</v>
      </c>
      <c r="E11" s="15">
        <v>7846440.713879</v>
      </c>
      <c r="F11" s="15">
        <f t="shared" si="1"/>
        <v>43.66411081735671</v>
      </c>
      <c r="H11" s="15">
        <v>7.271153</v>
      </c>
      <c r="K11" s="15">
        <v>15.775329</v>
      </c>
    </row>
    <row r="12" spans="2:11" ht="15">
      <c r="B12" s="25"/>
      <c r="C12">
        <v>800</v>
      </c>
      <c r="D12">
        <f t="shared" si="0"/>
        <v>319600</v>
      </c>
      <c r="E12">
        <v>13953473.659664</v>
      </c>
      <c r="F12" s="15">
        <f t="shared" si="1"/>
        <v>43.6591791604005</v>
      </c>
      <c r="H12">
        <v>5.884251</v>
      </c>
      <c r="K12">
        <v>17.448507</v>
      </c>
    </row>
    <row r="13" spans="2:11" ht="15">
      <c r="B13" s="25"/>
      <c r="C13">
        <v>1000</v>
      </c>
      <c r="D13" s="15">
        <f aca="true" t="shared" si="2" ref="D13:D20">C13*(C13-1)/2</f>
        <v>499500</v>
      </c>
      <c r="E13">
        <v>21796014.991263</v>
      </c>
      <c r="F13" s="15">
        <f t="shared" si="1"/>
        <v>43.63566564817417</v>
      </c>
      <c r="H13">
        <v>5.884251</v>
      </c>
      <c r="K13">
        <v>19.096863</v>
      </c>
    </row>
    <row r="14" spans="2:11" ht="15">
      <c r="B14" s="25"/>
      <c r="C14">
        <v>1500</v>
      </c>
      <c r="D14" s="15">
        <f t="shared" si="2"/>
        <v>1124250</v>
      </c>
      <c r="E14">
        <v>49023688.36193</v>
      </c>
      <c r="F14" s="15">
        <f t="shared" si="1"/>
        <v>43.60568233215921</v>
      </c>
      <c r="H14">
        <v>5.884251</v>
      </c>
      <c r="K14">
        <v>14.876031</v>
      </c>
    </row>
    <row r="15" spans="2:11" ht="15">
      <c r="B15" s="25"/>
      <c r="C15" s="15">
        <v>2000</v>
      </c>
      <c r="D15" s="15">
        <f t="shared" si="2"/>
        <v>1999000</v>
      </c>
      <c r="E15">
        <v>87177788.225215</v>
      </c>
      <c r="F15" s="15">
        <f t="shared" si="1"/>
        <v>43.61069946233867</v>
      </c>
      <c r="H15">
        <v>5.884251</v>
      </c>
      <c r="K15">
        <v>16.895378</v>
      </c>
    </row>
    <row r="16" spans="2:11" ht="15">
      <c r="B16" s="25"/>
      <c r="C16" s="15">
        <v>4000</v>
      </c>
      <c r="D16" s="15">
        <f t="shared" si="2"/>
        <v>7998000</v>
      </c>
      <c r="E16">
        <v>348556676.474009</v>
      </c>
      <c r="F16" s="15">
        <f t="shared" si="1"/>
        <v>43.580479679170914</v>
      </c>
      <c r="H16">
        <v>5.230871</v>
      </c>
      <c r="K16">
        <v>12.869662</v>
      </c>
    </row>
    <row r="17" spans="2:11" ht="15">
      <c r="B17" s="25"/>
      <c r="C17" s="15">
        <v>6000</v>
      </c>
      <c r="D17" s="15">
        <f t="shared" si="2"/>
        <v>17997000</v>
      </c>
      <c r="E17">
        <v>784339591.461753</v>
      </c>
      <c r="F17" s="15">
        <f t="shared" si="1"/>
        <v>43.581685362102185</v>
      </c>
      <c r="H17">
        <v>4.821864</v>
      </c>
      <c r="K17">
        <v>14.444992</v>
      </c>
    </row>
    <row r="18" spans="2:11" s="15" customFormat="1" ht="15">
      <c r="B18" s="25"/>
      <c r="C18" s="15">
        <v>8000</v>
      </c>
      <c r="D18" s="15">
        <f t="shared" si="2"/>
        <v>31996000</v>
      </c>
      <c r="E18" s="15">
        <v>1394581062.83338</v>
      </c>
      <c r="F18" s="15">
        <f t="shared" si="1"/>
        <v>43.586106476852734</v>
      </c>
      <c r="H18" s="15">
        <v>4.821864</v>
      </c>
      <c r="K18" s="15">
        <v>11.896878</v>
      </c>
    </row>
    <row r="19" spans="2:11" ht="15">
      <c r="B19" s="25"/>
      <c r="C19">
        <v>10000</v>
      </c>
      <c r="D19" s="15">
        <f t="shared" si="2"/>
        <v>49995000</v>
      </c>
      <c r="E19">
        <v>2179323428.41627</v>
      </c>
      <c r="F19" s="15">
        <f t="shared" si="1"/>
        <v>43.59082765109051</v>
      </c>
      <c r="H19">
        <v>4.821864</v>
      </c>
      <c r="K19">
        <v>15.631269</v>
      </c>
    </row>
    <row r="20" spans="2:11" ht="15">
      <c r="B20" s="25"/>
      <c r="C20">
        <v>20000</v>
      </c>
      <c r="D20" s="15">
        <f t="shared" si="2"/>
        <v>199990000</v>
      </c>
      <c r="E20">
        <v>8719696990.00777</v>
      </c>
      <c r="F20" s="15">
        <f t="shared" si="1"/>
        <v>43.60066498328802</v>
      </c>
      <c r="H20">
        <v>4.655014</v>
      </c>
      <c r="K20">
        <v>14.975251</v>
      </c>
    </row>
    <row r="28" s="15" customFormat="1" ht="15"/>
    <row r="30" s="15" customFormat="1" ht="15"/>
    <row r="31" s="15" customFormat="1" ht="15"/>
    <row r="32" s="15" customFormat="1" ht="15"/>
    <row r="35" spans="2:11" s="15" customFormat="1" ht="15">
      <c r="B35" s="24" t="s">
        <v>70</v>
      </c>
      <c r="C35" s="15" t="s">
        <v>56</v>
      </c>
      <c r="D35" s="15" t="s">
        <v>67</v>
      </c>
      <c r="E35" s="15" t="s">
        <v>57</v>
      </c>
      <c r="F35" s="15" t="s">
        <v>58</v>
      </c>
      <c r="H35" s="15" t="s">
        <v>59</v>
      </c>
      <c r="K35" s="15" t="s">
        <v>60</v>
      </c>
    </row>
    <row r="36" spans="2:11" ht="15">
      <c r="B36" s="24"/>
      <c r="C36">
        <v>250</v>
      </c>
      <c r="D36" s="15">
        <f>(C36-128-50+1)*(C36-128-50)/2</f>
        <v>2628</v>
      </c>
      <c r="E36" s="3">
        <v>43650.865438</v>
      </c>
      <c r="F36" s="15">
        <f>E36/D36</f>
        <v>16.609918355403348</v>
      </c>
      <c r="H36">
        <v>11.503489</v>
      </c>
      <c r="K36">
        <v>14.748463</v>
      </c>
    </row>
    <row r="37" spans="2:11" ht="15">
      <c r="B37" s="24"/>
      <c r="C37">
        <v>500</v>
      </c>
      <c r="D37">
        <f>(C37-128-128+1)*(C37-128-128)/2</f>
        <v>29890</v>
      </c>
      <c r="E37" s="3">
        <v>471282.904647</v>
      </c>
      <c r="F37">
        <f>E37/D37</f>
        <v>15.767243380628974</v>
      </c>
      <c r="H37">
        <v>4.004909</v>
      </c>
      <c r="K37">
        <v>7.691915</v>
      </c>
    </row>
    <row r="38" spans="2:11" ht="15">
      <c r="B38" s="24"/>
      <c r="C38">
        <v>1000</v>
      </c>
      <c r="D38" s="15">
        <f aca="true" t="shared" si="3" ref="D38:D47">(C38-128-128+1)*(C38-128-128)/2</f>
        <v>277140</v>
      </c>
      <c r="E38" s="3">
        <v>4358053.568617</v>
      </c>
      <c r="F38" s="15">
        <f aca="true" t="shared" si="4" ref="F38:F47">E38/D38</f>
        <v>15.725097671274447</v>
      </c>
      <c r="H38">
        <v>4.004909</v>
      </c>
      <c r="K38">
        <v>6.655818</v>
      </c>
    </row>
    <row r="39" spans="2:11" ht="15">
      <c r="B39" s="24"/>
      <c r="C39">
        <v>2000</v>
      </c>
      <c r="D39" s="15">
        <f t="shared" si="3"/>
        <v>1521640</v>
      </c>
      <c r="E39" s="3">
        <v>23778729.862587</v>
      </c>
      <c r="F39" s="15">
        <f t="shared" si="4"/>
        <v>15.627040471193581</v>
      </c>
      <c r="H39">
        <v>4.004909</v>
      </c>
      <c r="K39">
        <v>6.157426</v>
      </c>
    </row>
    <row r="40" spans="2:11" ht="15">
      <c r="B40" s="24"/>
      <c r="C40" s="15">
        <v>3000</v>
      </c>
      <c r="D40" s="15">
        <f t="shared" si="3"/>
        <v>3766140</v>
      </c>
      <c r="E40" s="3">
        <v>59086287.457717</v>
      </c>
      <c r="F40" s="15">
        <f t="shared" si="4"/>
        <v>15.688818646602888</v>
      </c>
      <c r="H40">
        <v>3.520468</v>
      </c>
      <c r="K40">
        <v>6.638796</v>
      </c>
    </row>
    <row r="41" spans="3:11" ht="15">
      <c r="C41" s="15">
        <v>4000</v>
      </c>
      <c r="D41" s="15">
        <f t="shared" si="3"/>
        <v>7010640</v>
      </c>
      <c r="E41" s="3">
        <v>109990075.114591</v>
      </c>
      <c r="F41" s="15">
        <f t="shared" si="4"/>
        <v>15.689020562258367</v>
      </c>
      <c r="H41">
        <v>3.257076</v>
      </c>
      <c r="K41">
        <v>6.069162</v>
      </c>
    </row>
    <row r="42" spans="3:11" ht="15">
      <c r="C42" s="15">
        <v>5000</v>
      </c>
      <c r="D42" s="15">
        <f t="shared" si="3"/>
        <v>11255140</v>
      </c>
      <c r="E42" s="3">
        <v>176590612.699484</v>
      </c>
      <c r="F42" s="15">
        <f t="shared" si="4"/>
        <v>15.689774867259224</v>
      </c>
      <c r="H42">
        <v>3.257076</v>
      </c>
      <c r="K42">
        <v>5.856618</v>
      </c>
    </row>
    <row r="43" spans="3:11" ht="15">
      <c r="C43" s="15">
        <v>6000</v>
      </c>
      <c r="D43" s="15">
        <f t="shared" si="3"/>
        <v>16499640</v>
      </c>
      <c r="E43" s="3">
        <v>258769054.920354</v>
      </c>
      <c r="F43" s="15">
        <f t="shared" si="4"/>
        <v>15.683315206898696</v>
      </c>
      <c r="H43">
        <v>2.19999</v>
      </c>
      <c r="K43">
        <v>5.199686</v>
      </c>
    </row>
    <row r="44" spans="3:11" ht="15">
      <c r="C44" s="15">
        <v>7000</v>
      </c>
      <c r="D44" s="15">
        <f t="shared" si="3"/>
        <v>22744140</v>
      </c>
      <c r="E44" s="3">
        <v>356578412.784155</v>
      </c>
      <c r="F44" s="15">
        <f t="shared" si="4"/>
        <v>15.67781471553354</v>
      </c>
      <c r="H44">
        <v>2.19999</v>
      </c>
      <c r="K44">
        <v>5.711759</v>
      </c>
    </row>
    <row r="45" spans="3:11" ht="15">
      <c r="C45" s="15">
        <v>8000</v>
      </c>
      <c r="D45" s="15">
        <f t="shared" si="3"/>
        <v>29988640</v>
      </c>
      <c r="E45" s="3">
        <v>469711774.602919</v>
      </c>
      <c r="F45" s="15">
        <f t="shared" si="4"/>
        <v>15.662990205721867</v>
      </c>
      <c r="H45">
        <v>2.19999</v>
      </c>
      <c r="K45">
        <v>5.466079</v>
      </c>
    </row>
    <row r="46" spans="3:11" ht="15">
      <c r="C46" s="15">
        <v>9000</v>
      </c>
      <c r="D46" s="15">
        <f t="shared" si="3"/>
        <v>38233140</v>
      </c>
      <c r="E46" s="3">
        <v>598788915.624189</v>
      </c>
      <c r="F46" s="15">
        <f t="shared" si="4"/>
        <v>15.661515523553362</v>
      </c>
      <c r="H46">
        <v>2.19999</v>
      </c>
      <c r="K46">
        <v>5.244101</v>
      </c>
    </row>
    <row r="47" spans="3:11" ht="15">
      <c r="C47">
        <v>10000</v>
      </c>
      <c r="D47">
        <f t="shared" si="3"/>
        <v>47477640</v>
      </c>
      <c r="E47" s="3">
        <v>743472584.14838</v>
      </c>
      <c r="F47">
        <f t="shared" si="4"/>
        <v>15.659425871807867</v>
      </c>
      <c r="H47">
        <v>2.19999</v>
      </c>
      <c r="K47">
        <v>5.653313</v>
      </c>
    </row>
  </sheetData>
  <sheetProtection/>
  <mergeCells count="2">
    <mergeCell ref="B4:B7"/>
    <mergeCell ref="B35:B4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2008-08-20T22:25:45Z</dcterms:created>
  <dcterms:modified xsi:type="dcterms:W3CDTF">2008-10-13T23:39:29Z</dcterms:modified>
  <cp:category/>
  <cp:version/>
  <cp:contentType/>
  <cp:contentStatus/>
</cp:coreProperties>
</file>